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92.168.11.224\行政組合\02企画財政課\契約管財係\01 入札・契約\01 入札\07 入札参加申請\01_年度別提出要領等\R05~07申請(新規・追加)\ホームページ掲載\"/>
    </mc:Choice>
  </mc:AlternateContent>
  <xr:revisionPtr revIDLastSave="0" documentId="13_ncr:1_{885213C8-4054-4601-B0F8-BAAC30B0EC62}" xr6:coauthVersionLast="47" xr6:coauthVersionMax="47" xr10:uidLastSave="{00000000-0000-0000-0000-000000000000}"/>
  <bookViews>
    <workbookView xWindow="276" yWindow="48" windowWidth="22764" windowHeight="12312" xr2:uid="{00000000-000D-0000-FFFF-FFFF00000000}"/>
  </bookViews>
  <sheets>
    <sheet name="データ入力（建設工事）" sheetId="6" r:id="rId1"/>
    <sheet name="【入札参加入力票・表】※提出書類" sheetId="4" r:id="rId2"/>
    <sheet name=" 【裏・入札参加入力票・裏】※提出書類" sheetId="5" r:id="rId3"/>
  </sheets>
  <definedNames>
    <definedName name="_xlnm.Print_Area" localSheetId="2">' 【裏・入札参加入力票・裏】※提出書類'!$A$1:$U$35</definedName>
    <definedName name="_xlnm.Print_Area" localSheetId="1">【入札参加入力票・表】※提出書類!$A$1:$BS$42</definedName>
  </definedNames>
  <calcPr calcId="191029"/>
</workbook>
</file>

<file path=xl/calcChain.xml><?xml version="1.0" encoding="utf-8"?>
<calcChain xmlns="http://schemas.openxmlformats.org/spreadsheetml/2006/main">
  <c r="BQ17" i="4" l="1"/>
  <c r="BQ16" i="4"/>
  <c r="F10" i="5" l="1"/>
  <c r="G10" i="5"/>
  <c r="H10" i="5"/>
  <c r="F11" i="5"/>
  <c r="G11" i="5"/>
  <c r="H11" i="5"/>
  <c r="F12" i="5"/>
  <c r="G12" i="5"/>
  <c r="H12" i="5"/>
  <c r="F13" i="5"/>
  <c r="G13" i="5"/>
  <c r="H13" i="5"/>
  <c r="F14" i="5"/>
  <c r="G14" i="5"/>
  <c r="H14" i="5"/>
  <c r="F15" i="5"/>
  <c r="G15" i="5"/>
  <c r="H15" i="5"/>
  <c r="F16" i="5"/>
  <c r="G16" i="5"/>
  <c r="H16" i="5"/>
  <c r="F17" i="5"/>
  <c r="G17" i="5"/>
  <c r="H17" i="5"/>
  <c r="F18" i="5"/>
  <c r="G18" i="5"/>
  <c r="H18" i="5"/>
  <c r="F19" i="5"/>
  <c r="G19" i="5"/>
  <c r="H19" i="5"/>
  <c r="F20" i="5"/>
  <c r="G20" i="5"/>
  <c r="H20" i="5"/>
  <c r="F21" i="5"/>
  <c r="G21" i="5"/>
  <c r="H21" i="5"/>
  <c r="F22" i="5"/>
  <c r="G22" i="5"/>
  <c r="H22" i="5"/>
  <c r="F23" i="5"/>
  <c r="G23" i="5"/>
  <c r="H23" i="5"/>
  <c r="F24" i="5"/>
  <c r="G24" i="5"/>
  <c r="H24" i="5"/>
  <c r="F25" i="5"/>
  <c r="G25" i="5"/>
  <c r="H25" i="5"/>
  <c r="F26" i="5"/>
  <c r="G26" i="5"/>
  <c r="H26" i="5"/>
  <c r="F27" i="5"/>
  <c r="G27" i="5"/>
  <c r="H27" i="5"/>
  <c r="F28" i="5"/>
  <c r="G28" i="5"/>
  <c r="H28" i="5"/>
  <c r="F29" i="5"/>
  <c r="G29" i="5"/>
  <c r="H29" i="5"/>
  <c r="F30" i="5"/>
  <c r="G30" i="5"/>
  <c r="H30" i="5"/>
  <c r="F31" i="5"/>
  <c r="G31" i="5"/>
  <c r="H31" i="5"/>
  <c r="F32" i="5"/>
  <c r="G32" i="5"/>
  <c r="H32" i="5"/>
  <c r="F33" i="5"/>
  <c r="G33" i="5"/>
  <c r="H33" i="5"/>
  <c r="F34" i="5"/>
  <c r="G34" i="5"/>
  <c r="H34" i="5"/>
  <c r="F35" i="5"/>
  <c r="G35" i="5"/>
  <c r="H35" i="5"/>
  <c r="G9" i="5"/>
  <c r="F9" i="5"/>
  <c r="G8" i="5"/>
  <c r="F8" i="5"/>
  <c r="F7" i="5"/>
  <c r="G7" i="5"/>
  <c r="H9" i="5"/>
  <c r="H8" i="5"/>
  <c r="H7" i="5"/>
  <c r="J30" i="4" l="1"/>
  <c r="L30" i="4"/>
  <c r="AI17" i="4" l="1"/>
  <c r="AI16" i="4"/>
  <c r="B34" i="4"/>
  <c r="D34" i="4"/>
  <c r="B33" i="4"/>
  <c r="D33" i="4"/>
  <c r="D32" i="4"/>
  <c r="B32" i="4"/>
  <c r="B30" i="4"/>
  <c r="D30" i="4"/>
  <c r="AI27" i="4"/>
  <c r="AI26" i="4"/>
  <c r="BQ24" i="4"/>
  <c r="BN24" i="4"/>
  <c r="BK24" i="4"/>
  <c r="BH24" i="4"/>
  <c r="BQ22" i="4"/>
  <c r="BN22" i="4"/>
  <c r="BK22" i="4"/>
  <c r="BH22" i="4"/>
  <c r="BE22" i="4"/>
  <c r="BB22" i="4"/>
  <c r="AY22" i="4"/>
  <c r="AV22" i="4"/>
  <c r="AS22" i="4"/>
  <c r="AQ22" i="4"/>
  <c r="AO22" i="4"/>
  <c r="AL22" i="4"/>
  <c r="AI22" i="4"/>
  <c r="AF22" i="4"/>
  <c r="AC22" i="4"/>
  <c r="Z22" i="4"/>
  <c r="W22" i="4"/>
  <c r="T22" i="4"/>
  <c r="Q22" i="4"/>
  <c r="N22" i="4"/>
  <c r="K22" i="4"/>
  <c r="H22" i="4"/>
  <c r="E22" i="4"/>
  <c r="B22" i="4"/>
  <c r="BQ11" i="4"/>
  <c r="BN11" i="4"/>
  <c r="BK11" i="4"/>
  <c r="BH11" i="4"/>
  <c r="BE11" i="4"/>
  <c r="BB11" i="4"/>
  <c r="AY11" i="4"/>
  <c r="AV11" i="4"/>
  <c r="AS11" i="4"/>
  <c r="AQ11" i="4"/>
  <c r="AO11" i="4"/>
  <c r="AL11" i="4"/>
  <c r="AI11" i="4"/>
  <c r="AF11" i="4"/>
  <c r="AC11" i="4"/>
  <c r="Z11" i="4"/>
  <c r="W11" i="4"/>
  <c r="T11" i="4"/>
  <c r="Q11" i="4"/>
  <c r="N11" i="4" l="1"/>
  <c r="K11" i="4"/>
  <c r="H11" i="4"/>
  <c r="E11" i="4"/>
  <c r="B11" i="4"/>
  <c r="D33" i="6" l="1"/>
  <c r="D31" i="4" l="1"/>
  <c r="B31" i="4"/>
  <c r="P20" i="4"/>
  <c r="N20" i="4"/>
  <c r="L20" i="4" l="1"/>
  <c r="J20" i="4"/>
  <c r="H20" i="4"/>
  <c r="P9" i="4"/>
  <c r="N9" i="4"/>
  <c r="L9" i="4"/>
  <c r="J9" i="4"/>
  <c r="H9" i="4"/>
  <c r="O1" i="5" l="1"/>
  <c r="U1" i="5"/>
  <c r="T1" i="5"/>
  <c r="S1" i="5"/>
  <c r="R1" i="5"/>
  <c r="Q1" i="5"/>
  <c r="P1" i="5"/>
  <c r="D8" i="5" l="1"/>
  <c r="D9" i="5"/>
  <c r="D10" i="5"/>
  <c r="D11" i="5"/>
  <c r="D12" i="5"/>
  <c r="D13" i="5"/>
  <c r="D14" i="5"/>
  <c r="D15" i="5"/>
  <c r="D16" i="5"/>
  <c r="D17" i="5"/>
  <c r="D18" i="5"/>
  <c r="D19" i="5"/>
  <c r="D20" i="5"/>
  <c r="D21" i="5"/>
  <c r="D22" i="5"/>
  <c r="D23" i="5"/>
  <c r="D24" i="5"/>
  <c r="D25" i="5"/>
  <c r="D26" i="5"/>
  <c r="D27" i="5"/>
  <c r="D28" i="5"/>
  <c r="D29" i="5"/>
  <c r="D30" i="5"/>
  <c r="D31" i="5"/>
  <c r="D32" i="5"/>
  <c r="D33" i="5"/>
  <c r="D34" i="5"/>
  <c r="D35" i="5"/>
  <c r="D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7" i="5"/>
  <c r="A8" i="5" l="1"/>
  <c r="A9" i="5"/>
  <c r="A10" i="5"/>
  <c r="A11" i="5"/>
  <c r="A12" i="5"/>
  <c r="A13" i="5"/>
  <c r="A14" i="5"/>
  <c r="A15" i="5"/>
  <c r="A16" i="5"/>
  <c r="A17" i="5"/>
  <c r="A18" i="5"/>
  <c r="A19" i="5"/>
  <c r="A20" i="5"/>
  <c r="A21" i="5"/>
  <c r="A22" i="5"/>
  <c r="A23" i="5"/>
  <c r="A24" i="5"/>
  <c r="A25" i="5"/>
  <c r="A26" i="5"/>
  <c r="A27" i="5"/>
  <c r="A28" i="5"/>
  <c r="A29" i="5"/>
  <c r="A30" i="5"/>
  <c r="A31" i="5"/>
  <c r="A32" i="5"/>
  <c r="A33" i="5"/>
  <c r="A34" i="5"/>
  <c r="A35" i="5"/>
  <c r="A7" i="5"/>
  <c r="Q33" i="5" l="1"/>
  <c r="Q34" i="5"/>
  <c r="Q35" i="5"/>
  <c r="Q36" i="5"/>
  <c r="Q7" i="5"/>
  <c r="Q8" i="5"/>
  <c r="Q9" i="5"/>
  <c r="Q10" i="5"/>
  <c r="Q11" i="5"/>
  <c r="Q12" i="5"/>
  <c r="Q13" i="5"/>
  <c r="Q14" i="5"/>
  <c r="Q15" i="5"/>
  <c r="Q16" i="5"/>
  <c r="Q17" i="5"/>
  <c r="Q18" i="5"/>
  <c r="Q19" i="5"/>
  <c r="Q20" i="5"/>
  <c r="Q21" i="5"/>
  <c r="Q22" i="5"/>
  <c r="Q23" i="5"/>
  <c r="Q24" i="5"/>
  <c r="Q25" i="5"/>
  <c r="Q26" i="5"/>
  <c r="Q27" i="5"/>
  <c r="Q28" i="5"/>
  <c r="Q29" i="5"/>
  <c r="Q30" i="5"/>
  <c r="Q31" i="5"/>
  <c r="Q32" i="5"/>
  <c r="P32"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7" i="5"/>
  <c r="S7" i="5"/>
  <c r="U7" i="5"/>
  <c r="T7" i="5"/>
  <c r="F36" i="5" l="1"/>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7" i="5"/>
  <c r="P8" i="5"/>
  <c r="P9" i="5"/>
  <c r="P10" i="5"/>
  <c r="P11" i="5"/>
  <c r="P12" i="5"/>
  <c r="P13" i="5"/>
  <c r="P14" i="5"/>
  <c r="P15" i="5"/>
  <c r="P16" i="5"/>
  <c r="P17" i="5"/>
  <c r="P18" i="5"/>
  <c r="P19" i="5"/>
  <c r="P20" i="5"/>
  <c r="P21" i="5"/>
  <c r="P22" i="5"/>
  <c r="P23" i="5"/>
  <c r="P24" i="5"/>
  <c r="P25" i="5"/>
  <c r="P26" i="5"/>
  <c r="P27" i="5"/>
  <c r="P28" i="5"/>
  <c r="P29" i="5"/>
  <c r="P30" i="5"/>
  <c r="P31" i="5"/>
  <c r="P33" i="5"/>
  <c r="P34" i="5"/>
  <c r="P35" i="5"/>
  <c r="P36" i="5"/>
  <c r="P7" i="5"/>
  <c r="N34" i="4"/>
  <c r="X34" i="4"/>
  <c r="V34" i="4"/>
  <c r="T34" i="4"/>
  <c r="R34" i="4"/>
  <c r="P34" i="4"/>
  <c r="L34" i="4"/>
  <c r="J34" i="4"/>
  <c r="H34" i="4"/>
  <c r="F34" i="4"/>
  <c r="H33" i="4"/>
  <c r="X33" i="4"/>
  <c r="V33" i="4"/>
  <c r="T33" i="4"/>
  <c r="R33" i="4"/>
  <c r="P33" i="4"/>
  <c r="N33" i="4"/>
  <c r="L33" i="4"/>
  <c r="J33" i="4"/>
  <c r="F33" i="4"/>
  <c r="F32" i="4"/>
  <c r="H32" i="4"/>
  <c r="J32" i="4"/>
  <c r="L32" i="4"/>
  <c r="N32" i="4"/>
  <c r="P32" i="4"/>
  <c r="R32" i="4"/>
  <c r="T32" i="4"/>
  <c r="V32" i="4" l="1"/>
  <c r="X32" i="4"/>
  <c r="F31" i="4"/>
  <c r="H31" i="4"/>
  <c r="J31" i="4"/>
  <c r="L31" i="4"/>
  <c r="N31" i="4"/>
  <c r="P31" i="4"/>
  <c r="R31" i="4"/>
  <c r="T31" i="4"/>
  <c r="V31" i="4"/>
  <c r="X31" i="4"/>
  <c r="F30" i="4"/>
  <c r="H30" i="4"/>
  <c r="N30" i="4"/>
  <c r="P30" i="4"/>
  <c r="R30" i="4"/>
  <c r="T30" i="4"/>
  <c r="V30" i="4"/>
  <c r="X30" i="4"/>
  <c r="BO27" i="4"/>
  <c r="BM27" i="4"/>
  <c r="BK27" i="4"/>
  <c r="BI27" i="4"/>
  <c r="BG27" i="4"/>
  <c r="BE27" i="4"/>
  <c r="BC27" i="4"/>
  <c r="BA27" i="4"/>
  <c r="AY27" i="4"/>
  <c r="AW27" i="4"/>
  <c r="AU27" i="4"/>
  <c r="AS27" i="4"/>
  <c r="BO17" i="4"/>
  <c r="BM17" i="4"/>
  <c r="BK17" i="4"/>
  <c r="BI17" i="4"/>
  <c r="BG17" i="4"/>
  <c r="BE17" i="4"/>
  <c r="BC17" i="4"/>
  <c r="BA17" i="4"/>
  <c r="AY17" i="4"/>
  <c r="AW17" i="4"/>
  <c r="AU17" i="4"/>
  <c r="AS17" i="4"/>
  <c r="AS16" i="4"/>
  <c r="BO26" i="4"/>
  <c r="BM26" i="4"/>
  <c r="BK26" i="4"/>
  <c r="BI26" i="4"/>
  <c r="BG26" i="4"/>
  <c r="BE26" i="4"/>
  <c r="BC26" i="4"/>
  <c r="BA26" i="4"/>
  <c r="AY26" i="4"/>
  <c r="AW26" i="4"/>
  <c r="AU26" i="4"/>
  <c r="AS26" i="4"/>
  <c r="BO16" i="4"/>
  <c r="BM16" i="4"/>
  <c r="BK16" i="4"/>
  <c r="BI16" i="4"/>
  <c r="BG16" i="4"/>
  <c r="BE16" i="4"/>
  <c r="BC16" i="4"/>
  <c r="BA16" i="4"/>
  <c r="AY16" i="4"/>
  <c r="AW16" i="4"/>
  <c r="AU16" i="4"/>
  <c r="B9" i="4"/>
  <c r="AF27" i="4"/>
  <c r="AC27" i="4"/>
  <c r="Z27" i="4"/>
  <c r="W27" i="4"/>
  <c r="T27" i="4"/>
  <c r="Q27" i="4"/>
  <c r="N27" i="4"/>
  <c r="K27" i="4"/>
  <c r="H27" i="4"/>
  <c r="E27" i="4"/>
  <c r="B27" i="4"/>
  <c r="AF26" i="4"/>
  <c r="AC26" i="4"/>
  <c r="Z26" i="4"/>
  <c r="W26" i="4"/>
  <c r="T26" i="4"/>
  <c r="Q26" i="4"/>
  <c r="N26" i="4"/>
  <c r="K26" i="4"/>
  <c r="H26" i="4"/>
  <c r="E26" i="4"/>
  <c r="B26" i="4"/>
  <c r="AL24" i="4"/>
  <c r="BE24" i="4"/>
  <c r="BB24" i="4"/>
  <c r="AY24" i="4"/>
  <c r="AV24" i="4"/>
  <c r="AS24" i="4"/>
  <c r="AQ24" i="4"/>
  <c r="AO24" i="4"/>
  <c r="AI24" i="4"/>
  <c r="AF24" i="4"/>
  <c r="AC24" i="4"/>
  <c r="Z24" i="4"/>
  <c r="W24" i="4"/>
  <c r="T24" i="4"/>
  <c r="Q24" i="4"/>
  <c r="N24" i="4"/>
  <c r="K24" i="4"/>
  <c r="H24" i="4"/>
  <c r="E24" i="4"/>
  <c r="B24" i="4"/>
  <c r="BQ21" i="4"/>
  <c r="BN21" i="4"/>
  <c r="BK21" i="4"/>
  <c r="BH21" i="4"/>
  <c r="BE21" i="4"/>
  <c r="BB21" i="4"/>
  <c r="AY21" i="4"/>
  <c r="AV21" i="4"/>
  <c r="AS21" i="4"/>
  <c r="AQ21" i="4"/>
  <c r="AO21" i="4"/>
  <c r="AL21" i="4"/>
  <c r="AI21" i="4"/>
  <c r="AF21" i="4"/>
  <c r="AC21" i="4"/>
  <c r="Z21" i="4"/>
  <c r="W21" i="4"/>
  <c r="T21" i="4"/>
  <c r="Q21" i="4"/>
  <c r="N21" i="4"/>
  <c r="K21" i="4"/>
  <c r="H21" i="4"/>
  <c r="E21" i="4"/>
  <c r="B21" i="4"/>
  <c r="F20" i="4"/>
  <c r="D20" i="4"/>
  <c r="B20" i="4"/>
  <c r="AF17" i="4"/>
  <c r="AC17" i="4"/>
  <c r="Z17" i="4"/>
  <c r="W17" i="4"/>
  <c r="T17" i="4"/>
  <c r="Q17" i="4"/>
  <c r="N17" i="4"/>
  <c r="K17" i="4"/>
  <c r="H17" i="4"/>
  <c r="E17" i="4"/>
  <c r="B17" i="4"/>
  <c r="AF16" i="4"/>
  <c r="AC16" i="4"/>
  <c r="Z16" i="4"/>
  <c r="W16" i="4"/>
  <c r="T16" i="4"/>
  <c r="Q16" i="4"/>
  <c r="N16" i="4"/>
  <c r="K16" i="4"/>
  <c r="H16" i="4"/>
  <c r="E16" i="4"/>
  <c r="B16" i="4"/>
  <c r="BQ14" i="4"/>
  <c r="BN14" i="4"/>
  <c r="BK14" i="4"/>
  <c r="BH14" i="4"/>
  <c r="BE14" i="4"/>
  <c r="BB14" i="4"/>
  <c r="AY14" i="4"/>
  <c r="AV14" i="4"/>
  <c r="AS14" i="4"/>
  <c r="AQ14" i="4"/>
  <c r="AO14" i="4"/>
  <c r="AL14" i="4"/>
  <c r="AI14" i="4"/>
  <c r="AF14" i="4"/>
  <c r="AC14" i="4"/>
  <c r="Z14" i="4"/>
  <c r="W14" i="4"/>
  <c r="T14" i="4"/>
  <c r="Q14" i="4"/>
  <c r="N14" i="4"/>
  <c r="K14" i="4"/>
  <c r="H14" i="4"/>
  <c r="E14" i="4"/>
  <c r="B14" i="4"/>
  <c r="BR13" i="4"/>
  <c r="BP13" i="4"/>
  <c r="BN13" i="4"/>
  <c r="BL13" i="4"/>
  <c r="BJ13" i="4"/>
  <c r="BH13" i="4"/>
  <c r="BF13" i="4"/>
  <c r="BD13" i="4"/>
  <c r="BB13" i="4"/>
  <c r="AZ13" i="4"/>
  <c r="AX13" i="4"/>
  <c r="AV13" i="4"/>
  <c r="AT13" i="4"/>
  <c r="AR13" i="4"/>
  <c r="AQ13" i="4"/>
  <c r="AP13" i="4"/>
  <c r="AN13" i="4"/>
  <c r="AL13" i="4"/>
  <c r="AJ13" i="4"/>
  <c r="AH13" i="4"/>
  <c r="AF13" i="4"/>
  <c r="AD13" i="4"/>
  <c r="AB13" i="4"/>
  <c r="Z13" i="4"/>
  <c r="X13" i="4"/>
  <c r="V13" i="4"/>
  <c r="T13" i="4"/>
  <c r="R13" i="4"/>
  <c r="P13" i="4"/>
  <c r="N13" i="4"/>
  <c r="L13" i="4"/>
  <c r="J13" i="4"/>
  <c r="H13" i="4"/>
  <c r="F13" i="4"/>
  <c r="D13" i="4"/>
  <c r="B13" i="4"/>
  <c r="F9" i="4"/>
  <c r="D9" i="4"/>
  <c r="B10" i="4"/>
  <c r="BQ10" i="4"/>
  <c r="BN10" i="4"/>
  <c r="BK10" i="4"/>
  <c r="BH10" i="4"/>
  <c r="BE10" i="4"/>
  <c r="BB10" i="4"/>
  <c r="AY10" i="4"/>
  <c r="AV10" i="4"/>
  <c r="AS10" i="4"/>
  <c r="AQ10" i="4"/>
  <c r="AO10" i="4"/>
  <c r="AL10" i="4"/>
  <c r="AI10" i="4"/>
  <c r="AF10" i="4"/>
  <c r="AC10" i="4"/>
  <c r="Z10" i="4"/>
  <c r="W10" i="4"/>
  <c r="T10" i="4"/>
  <c r="Q10" i="4"/>
  <c r="N10" i="4"/>
  <c r="K10" i="4"/>
  <c r="H10" i="4"/>
  <c r="E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企画財政課　財政係</author>
    <author>企画財政課　契約管財係</author>
  </authors>
  <commentList>
    <comment ref="H4" authorId="0" shapeId="0" xr:uid="{00000000-0006-0000-0000-000001000000}">
      <text>
        <r>
          <rPr>
            <b/>
            <sz val="9"/>
            <color indexed="81"/>
            <rFont val="ＭＳ Ｐゴシック"/>
            <family val="3"/>
            <charset val="128"/>
          </rPr>
          <t>　該当する許可区分の「数字」を入力してください。
　一般は「１」、　特定は「２」</t>
        </r>
      </text>
    </comment>
    <comment ref="I5" authorId="0" shapeId="0" xr:uid="{00000000-0006-0000-0000-000002000000}">
      <text>
        <r>
          <rPr>
            <b/>
            <sz val="9"/>
            <color indexed="81"/>
            <rFont val="ＭＳ Ｐゴシック"/>
            <family val="3"/>
            <charset val="128"/>
          </rPr>
          <t>　登録する工種に、〇」を選択してください。</t>
        </r>
      </text>
    </comment>
    <comment ref="D10" authorId="0" shapeId="0" xr:uid="{00000000-0006-0000-0000-000003000000}">
      <text>
        <r>
          <rPr>
            <b/>
            <sz val="9"/>
            <color indexed="81"/>
            <rFont val="ＭＳ Ｐゴシック"/>
            <family val="3"/>
            <charset val="128"/>
          </rPr>
          <t>ハイフンを入力してください。【例：283-0001】</t>
        </r>
      </text>
    </comment>
    <comment ref="D16" authorId="0" shapeId="0" xr:uid="{00000000-0006-0000-0000-000005000000}">
      <text>
        <r>
          <rPr>
            <b/>
            <sz val="9"/>
            <color indexed="81"/>
            <rFont val="ＭＳ Ｐゴシック"/>
            <family val="3"/>
            <charset val="128"/>
          </rPr>
          <t>ハイフンを入力してください。　
【例：0475-54-0252】</t>
        </r>
      </text>
    </comment>
    <comment ref="K34" authorId="1" shapeId="0" xr:uid="{00000000-0006-0000-0000-000007000000}">
      <text>
        <r>
          <rPr>
            <b/>
            <sz val="9"/>
            <color indexed="81"/>
            <rFont val="ＭＳ Ｐゴシック"/>
            <family val="3"/>
            <charset val="128"/>
          </rPr>
          <t>　工種コード２９「解体」に登録するために必要な建設業許可は「解体工事業」となります。
　また、 有効期限内の「解体」の経営事項審査の総合評定値通知書を有していることが必要となります。
　※ 申請する際の経審点は、「解体」の総合評定値を入力してください。（「とび・土工・コンクリート・解体（経過措置）」は使用しません。）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200-000001000000}">
      <text>
        <r>
          <rPr>
            <b/>
            <sz val="9"/>
            <color indexed="81"/>
            <rFont val="ＭＳ Ｐゴシック"/>
            <family val="3"/>
            <charset val="128"/>
          </rPr>
          <t>１：３年間有効
２：２年間有効
３：１年間有効</t>
        </r>
      </text>
    </comment>
  </commentList>
</comments>
</file>

<file path=xl/sharedStrings.xml><?xml version="1.0" encoding="utf-8"?>
<sst xmlns="http://schemas.openxmlformats.org/spreadsheetml/2006/main" count="138" uniqueCount="123">
  <si>
    <t>－</t>
  </si>
  <si>
    <t>－</t>
    <phoneticPr fontId="2"/>
  </si>
  <si>
    <t>【本　社】</t>
    <phoneticPr fontId="2"/>
  </si>
  <si>
    <t>【経　営】</t>
    <phoneticPr fontId="2"/>
  </si>
  <si>
    <t>受付印</t>
    <phoneticPr fontId="2"/>
  </si>
  <si>
    <t>工事の種類</t>
  </si>
  <si>
    <t>総合評点</t>
  </si>
  <si>
    <t>その他</t>
  </si>
  <si>
    <t>土木一式</t>
  </si>
  <si>
    <t>02</t>
  </si>
  <si>
    <t>建築一式</t>
  </si>
  <si>
    <t>03</t>
  </si>
  <si>
    <t>大工</t>
  </si>
  <si>
    <t>04</t>
  </si>
  <si>
    <t>左官</t>
  </si>
  <si>
    <t>05</t>
  </si>
  <si>
    <t>とび・土工・ｺﾝｸﾘーﾄ</t>
  </si>
  <si>
    <t>06</t>
  </si>
  <si>
    <t>石</t>
  </si>
  <si>
    <t>07</t>
  </si>
  <si>
    <t>屋根</t>
  </si>
  <si>
    <t>08</t>
  </si>
  <si>
    <t>電気</t>
  </si>
  <si>
    <t>09</t>
  </si>
  <si>
    <t>管</t>
  </si>
  <si>
    <t>ﾀｲﾙ・れんが・ﾌﾞﾛｯｸ</t>
  </si>
  <si>
    <t>鉄筋</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</si>
  <si>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</si>
  <si>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</si>
  <si>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</si>
  <si>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</si>
  <si>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</si>
  <si>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</si>
  <si>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</si>
  <si>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</si>
  <si>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</si>
  <si>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</si>
  <si>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</si>
  <si>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</si>
  <si>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</si>
  <si>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</si>
  <si>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</si>
  <si>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(P)</t>
    <phoneticPr fontId="2"/>
  </si>
  <si>
    <t>（千円）</t>
    <phoneticPr fontId="2"/>
  </si>
  <si>
    <t>年間平均完成工事高</t>
    <phoneticPr fontId="2"/>
  </si>
  <si>
    <t>１　級</t>
    <phoneticPr fontId="2"/>
  </si>
  <si>
    <t>２　級</t>
    <phoneticPr fontId="2"/>
  </si>
  <si>
    <t>鋼構造物</t>
    <rPh sb="0" eb="1">
      <t>コウ</t>
    </rPh>
    <rPh sb="1" eb="4">
      <t>コウゾウブツ</t>
    </rPh>
    <phoneticPr fontId="2"/>
  </si>
  <si>
    <t>(講習受講)</t>
    <rPh sb="1" eb="3">
      <t>コウシュウ</t>
    </rPh>
    <rPh sb="3" eb="5">
      <t>ジュコウ</t>
    </rPh>
    <phoneticPr fontId="2"/>
  </si>
  <si>
    <t>　　※　全てボールペンで記入すること。（入力可）</t>
    <rPh sb="4" eb="5">
      <t>スベ</t>
    </rPh>
    <rPh sb="12" eb="14">
      <t>キニュウ</t>
    </rPh>
    <rPh sb="20" eb="22">
      <t>ニュウリョク</t>
    </rPh>
    <rPh sb="22" eb="23">
      <t>カ</t>
    </rPh>
    <phoneticPr fontId="2"/>
  </si>
  <si>
    <t>解体</t>
    <rPh sb="0" eb="2">
      <t>カイタイ</t>
    </rPh>
    <phoneticPr fontId="2"/>
  </si>
  <si>
    <t>電話番号</t>
    <rPh sb="0" eb="2">
      <t>デンワ</t>
    </rPh>
    <rPh sb="2" eb="4">
      <t>バンゴウ</t>
    </rPh>
    <phoneticPr fontId="2"/>
  </si>
  <si>
    <t>ＦＡＸ番号</t>
  </si>
  <si>
    <t>ＦＡＸ番号</t>
    <rPh sb="3" eb="5">
      <t>バンゴウ</t>
    </rPh>
    <phoneticPr fontId="2"/>
  </si>
  <si>
    <t>【本　社】</t>
    <phoneticPr fontId="2"/>
  </si>
  <si>
    <t>郵便番号</t>
    <phoneticPr fontId="2"/>
  </si>
  <si>
    <t>フリガナ</t>
    <phoneticPr fontId="2"/>
  </si>
  <si>
    <t>商号・名称</t>
    <phoneticPr fontId="2"/>
  </si>
  <si>
    <t>代表者役職</t>
    <phoneticPr fontId="2"/>
  </si>
  <si>
    <t>代表者氏名</t>
    <rPh sb="0" eb="1">
      <t>ダイ</t>
    </rPh>
    <rPh sb="3" eb="5">
      <t>シメイ</t>
    </rPh>
    <phoneticPr fontId="2"/>
  </si>
  <si>
    <t>受任者役職</t>
    <phoneticPr fontId="2"/>
  </si>
  <si>
    <t>受任者氏名</t>
    <rPh sb="0" eb="2">
      <t>ジュニン</t>
    </rPh>
    <rPh sb="2" eb="3">
      <t>シャ</t>
    </rPh>
    <rPh sb="3" eb="5">
      <t>シメイ</t>
    </rPh>
    <phoneticPr fontId="2"/>
  </si>
  <si>
    <t>事務所名</t>
    <phoneticPr fontId="2"/>
  </si>
  <si>
    <t>住　　所</t>
    <phoneticPr fontId="2"/>
  </si>
  <si>
    <t>郵便番号</t>
    <phoneticPr fontId="2"/>
  </si>
  <si>
    <t>住所</t>
    <phoneticPr fontId="2"/>
  </si>
  <si>
    <t>01</t>
  </si>
  <si>
    <t>許可区分</t>
    <phoneticPr fontId="2"/>
  </si>
  <si>
    <t>１　級</t>
  </si>
  <si>
    <t>２　級</t>
  </si>
  <si>
    <t>年間平均完成工事高
（千円）</t>
    <phoneticPr fontId="2"/>
  </si>
  <si>
    <t>技術職員数（人）</t>
    <rPh sb="6" eb="7">
      <t>ニン</t>
    </rPh>
    <phoneticPr fontId="2"/>
  </si>
  <si>
    <t>1：一般
2：特定</t>
    <phoneticPr fontId="2"/>
  </si>
  <si>
    <t>山武郡市広域行政組合</t>
    <phoneticPr fontId="2"/>
  </si>
  <si>
    <t>郵便番号</t>
    <phoneticPr fontId="2"/>
  </si>
  <si>
    <t>フリガナ</t>
    <phoneticPr fontId="2"/>
  </si>
  <si>
    <t>郵便番号</t>
    <phoneticPr fontId="2"/>
  </si>
  <si>
    <t>住　　所</t>
    <phoneticPr fontId="2"/>
  </si>
  <si>
    <t>事務所名</t>
    <phoneticPr fontId="2"/>
  </si>
  <si>
    <t>商号・名称</t>
    <phoneticPr fontId="2"/>
  </si>
  <si>
    <t>代表者役職</t>
    <phoneticPr fontId="2"/>
  </si>
  <si>
    <t>受任者役職</t>
    <phoneticPr fontId="2"/>
  </si>
  <si>
    <r>
      <rPr>
        <sz val="18"/>
        <rFont val="ＭＳ 明朝"/>
        <family val="1"/>
        <charset val="128"/>
      </rPr>
      <t>【代理人】</t>
    </r>
    <r>
      <rPr>
        <sz val="14"/>
        <rFont val="ＭＳ 明朝"/>
        <family val="1"/>
        <charset val="128"/>
      </rPr>
      <t>※年間委任を設定する場合のみ記入することとし、使用印鑑届兼委任状に記載した表記と同一とする。</t>
    </r>
    <rPh sb="6" eb="8">
      <t>ネンカン</t>
    </rPh>
    <rPh sb="8" eb="10">
      <t>イニン</t>
    </rPh>
    <rPh sb="11" eb="13">
      <t>セッテイ</t>
    </rPh>
    <rPh sb="15" eb="17">
      <t>バアイ</t>
    </rPh>
    <rPh sb="19" eb="21">
      <t>キニュウ</t>
    </rPh>
    <rPh sb="28" eb="30">
      <t>シヨウ</t>
    </rPh>
    <rPh sb="30" eb="32">
      <t>インカン</t>
    </rPh>
    <rPh sb="32" eb="33">
      <t>トドケ</t>
    </rPh>
    <rPh sb="33" eb="34">
      <t>ケン</t>
    </rPh>
    <rPh sb="34" eb="37">
      <t>イニンジョウ</t>
    </rPh>
    <rPh sb="38" eb="40">
      <t>キサイ</t>
    </rPh>
    <rPh sb="42" eb="44">
      <t>ヒョウキ</t>
    </rPh>
    <rPh sb="45" eb="47">
      <t>ドウイツ</t>
    </rPh>
    <phoneticPr fontId="2"/>
  </si>
  <si>
    <t>総合評点
(P)</t>
    <phoneticPr fontId="2"/>
  </si>
  <si>
    <t>【代理人】</t>
    <phoneticPr fontId="2"/>
  </si>
  <si>
    <t>許可
区分</t>
    <phoneticPr fontId="2"/>
  </si>
  <si>
    <t>登録</t>
    <rPh sb="0" eb="2">
      <t>トウロク</t>
    </rPh>
    <phoneticPr fontId="2"/>
  </si>
  <si>
    <t>(商号・名称)</t>
    <phoneticPr fontId="2"/>
  </si>
  <si>
    <t>　注2：「登録」欄に○を付けた工事のみ、経営事項審査結果通知書を基に数値を記入してください。</t>
    <rPh sb="1" eb="2">
      <t>チュウ</t>
    </rPh>
    <rPh sb="5" eb="7">
      <t>トウロク</t>
    </rPh>
    <rPh sb="8" eb="9">
      <t>ラン</t>
    </rPh>
    <rPh sb="12" eb="13">
      <t>ツ</t>
    </rPh>
    <rPh sb="15" eb="17">
      <t>コウジ</t>
    </rPh>
    <rPh sb="20" eb="22">
      <t>ケイエイ</t>
    </rPh>
    <rPh sb="22" eb="24">
      <t>ジコウ</t>
    </rPh>
    <rPh sb="24" eb="26">
      <t>シンサ</t>
    </rPh>
    <rPh sb="26" eb="28">
      <t>ケッカ</t>
    </rPh>
    <rPh sb="28" eb="31">
      <t>ツウチショ</t>
    </rPh>
    <rPh sb="32" eb="33">
      <t>モト</t>
    </rPh>
    <rPh sb="34" eb="36">
      <t>スウチ</t>
    </rPh>
    <rPh sb="37" eb="39">
      <t>キニュウ</t>
    </rPh>
    <phoneticPr fontId="2"/>
  </si>
  <si>
    <t>　技術職員数　(人)</t>
    <rPh sb="8" eb="9">
      <t>ヒト</t>
    </rPh>
    <phoneticPr fontId="2"/>
  </si>
  <si>
    <r>
      <t xml:space="preserve">工種
</t>
    </r>
    <r>
      <rPr>
        <sz val="9"/>
        <color indexed="64"/>
        <rFont val="ＭＳ 明朝"/>
        <family val="1"/>
        <charset val="128"/>
      </rPr>
      <t>ｺーﾄﾞ</t>
    </r>
    <rPh sb="0" eb="2">
      <t>コウシュ</t>
    </rPh>
    <phoneticPr fontId="2"/>
  </si>
  <si>
    <t>登録希望工種</t>
    <rPh sb="0" eb="2">
      <t>トウロク</t>
    </rPh>
    <rPh sb="2" eb="4">
      <t>キボウ</t>
    </rPh>
    <rPh sb="4" eb="6">
      <t>コウシュ</t>
    </rPh>
    <phoneticPr fontId="2"/>
  </si>
  <si>
    <t>　注1：登録希望工種の「登録」欄に、○を付けてください。</t>
    <rPh sb="1" eb="2">
      <t>チュウ</t>
    </rPh>
    <rPh sb="4" eb="6">
      <t>トウロク</t>
    </rPh>
    <rPh sb="6" eb="8">
      <t>キボウ</t>
    </rPh>
    <rPh sb="8" eb="10">
      <t>コウシュ</t>
    </rPh>
    <rPh sb="12" eb="14">
      <t>トウロク</t>
    </rPh>
    <rPh sb="15" eb="16">
      <t>ラン</t>
    </rPh>
    <rPh sb="20" eb="21">
      <t>ツ</t>
    </rPh>
    <phoneticPr fontId="2"/>
  </si>
  <si>
    <t>入札参加入力票　（建設工事）</t>
    <phoneticPr fontId="2"/>
  </si>
  <si>
    <t>工種ｺーﾄﾞ</t>
    <rPh sb="0" eb="2">
      <t>コウシュ</t>
    </rPh>
    <phoneticPr fontId="2"/>
  </si>
  <si>
    <t>　　　氏名</t>
    <phoneticPr fontId="2"/>
  </si>
  <si>
    <t>　　　氏名</t>
    <phoneticPr fontId="2"/>
  </si>
  <si>
    <t>【工 種】</t>
    <rPh sb="1" eb="2">
      <t>コウ</t>
    </rPh>
    <phoneticPr fontId="2"/>
  </si>
  <si>
    <t xml:space="preserve"> 電話番号</t>
    <phoneticPr fontId="2"/>
  </si>
  <si>
    <r>
      <t>入札参加入力票（建設工事）　</t>
    </r>
    <r>
      <rPr>
        <b/>
        <sz val="16"/>
        <color rgb="FFFF0000"/>
        <rFont val="ＭＳ 明朝"/>
        <family val="1"/>
        <charset val="128"/>
      </rPr>
      <t>※入力専用</t>
    </r>
    <rPh sb="0" eb="2">
      <t>ニュウサツ</t>
    </rPh>
    <rPh sb="2" eb="4">
      <t>サンカ</t>
    </rPh>
    <rPh sb="4" eb="6">
      <t>ニュウリョク</t>
    </rPh>
    <rPh sb="6" eb="7">
      <t>ヒョウ</t>
    </rPh>
    <rPh sb="8" eb="10">
      <t>ケンセツ</t>
    </rPh>
    <rPh sb="10" eb="12">
      <t>コウジ</t>
    </rPh>
    <rPh sb="15" eb="17">
      <t>ニュウリョク</t>
    </rPh>
    <rPh sb="17" eb="19">
      <t>センヨウ</t>
    </rPh>
    <phoneticPr fontId="2"/>
  </si>
  <si>
    <t>① 水色の部分に必要事項を入力してください。</t>
    <rPh sb="2" eb="4">
      <t>ミズイロ</t>
    </rPh>
    <rPh sb="5" eb="7">
      <t>ブブン</t>
    </rPh>
    <rPh sb="8" eb="10">
      <t>ヒツヨウ</t>
    </rPh>
    <rPh sb="10" eb="12">
      <t>ジコウ</t>
    </rPh>
    <rPh sb="13" eb="15">
      <t>ニュウリョク</t>
    </rPh>
    <phoneticPr fontId="9"/>
  </si>
  <si>
    <t>ほ装</t>
    <rPh sb="1" eb="2">
      <t>ソウ</t>
    </rPh>
    <phoneticPr fontId="2"/>
  </si>
  <si>
    <t>←未記入のこと</t>
    <phoneticPr fontId="2"/>
  </si>
  <si>
    <t>千円</t>
    <phoneticPr fontId="2"/>
  </si>
  <si>
    <t>人</t>
    <phoneticPr fontId="2"/>
  </si>
  <si>
    <t>資本金</t>
    <phoneticPr fontId="2"/>
  </si>
  <si>
    <t>総職員数</t>
    <phoneticPr fontId="2"/>
  </si>
  <si>
    <t>事務職員数</t>
    <phoneticPr fontId="2"/>
  </si>
  <si>
    <t>技術職員数</t>
    <phoneticPr fontId="2"/>
  </si>
  <si>
    <t>営業年数</t>
    <phoneticPr fontId="2"/>
  </si>
  <si>
    <t>資 本 金</t>
    <phoneticPr fontId="2"/>
  </si>
  <si>
    <t>千円</t>
    <phoneticPr fontId="9"/>
  </si>
  <si>
    <t>人</t>
    <phoneticPr fontId="9"/>
  </si>
  <si>
    <t>年</t>
    <rPh sb="0" eb="1">
      <t>ネン</t>
    </rPh>
    <phoneticPr fontId="9"/>
  </si>
  <si>
    <t>年</t>
    <rPh sb="0" eb="1">
      <t>ネン</t>
    </rPh>
    <phoneticPr fontId="2"/>
  </si>
  <si>
    <t>総職員数（A+B)</t>
    <phoneticPr fontId="2"/>
  </si>
  <si>
    <t>事務職員数（A)</t>
    <phoneticPr fontId="2"/>
  </si>
  <si>
    <t>技術職員数（B)</t>
    <phoneticPr fontId="2"/>
  </si>
  <si>
    <t>※「登記簿上」と「事実上」で異なる場合は、「事実上住所」とする。</t>
    <phoneticPr fontId="2"/>
  </si>
  <si>
    <t>　年間委任を設定する場合のみ記入することとし、使用印鑑届兼委任状に記載した表記と同一とする。</t>
    <phoneticPr fontId="2"/>
  </si>
  <si>
    <t>住所　(※）</t>
    <phoneticPr fontId="2"/>
  </si>
  <si>
    <t>② 受付票シートをＡ４用紙に印刷の上、提出してください。</t>
    <rPh sb="2" eb="4">
      <t>ウケツケ</t>
    </rPh>
    <rPh sb="4" eb="5">
      <t>ヒョウ</t>
    </rPh>
    <rPh sb="14" eb="16">
      <t>インサツ</t>
    </rPh>
    <rPh sb="17" eb="18">
      <t>ウエ</t>
    </rPh>
    <rPh sb="19" eb="21">
      <t>テイシュツ</t>
    </rPh>
    <phoneticPr fontId="9"/>
  </si>
  <si>
    <r>
      <t>③ 入札参加入力票シート（表・裏）をＡ４用紙に</t>
    </r>
    <r>
      <rPr>
        <b/>
        <u/>
        <sz val="11"/>
        <rFont val="ＭＳ 明朝"/>
        <family val="1"/>
        <charset val="128"/>
      </rPr>
      <t>両面印刷</t>
    </r>
    <r>
      <rPr>
        <sz val="11"/>
        <rFont val="ＭＳ 明朝"/>
        <family val="1"/>
        <charset val="128"/>
      </rPr>
      <t>の上、提出してください。</t>
    </r>
    <rPh sb="2" eb="4">
      <t>ニュウサツ</t>
    </rPh>
    <rPh sb="4" eb="6">
      <t>サンカ</t>
    </rPh>
    <rPh sb="6" eb="8">
      <t>ニュウリョク</t>
    </rPh>
    <rPh sb="8" eb="9">
      <t>ヒョウ</t>
    </rPh>
    <rPh sb="13" eb="14">
      <t>オモテ</t>
    </rPh>
    <rPh sb="15" eb="16">
      <t>ウラ</t>
    </rPh>
    <rPh sb="20" eb="22">
      <t>ヨウシ</t>
    </rPh>
    <rPh sb="23" eb="25">
      <t>リョウメン</t>
    </rPh>
    <rPh sb="25" eb="27">
      <t>インサツ</t>
    </rPh>
    <rPh sb="31" eb="32">
      <t>ウエ</t>
    </rPh>
    <rPh sb="33" eb="35">
      <t>テイシュツ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</si>
</sst>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8" x14ac:knownFonts="1">
    <font>
      <sz val="12"/>
      <name val="ＭＳ 明朝"/>
      <family val="1"/>
      <charset val="128"/>
    </font>
    <font>
      <sz val="10.4"/>
      <name val="ＭＳ 明朝"/>
      <family val="1"/>
      <charset val="128"/>
    </font>
    <font>
      <sz val="6"/>
      <name val="ＭＳ 明朝"/>
      <family val="1"/>
      <charset val="128"/>
    </font>
    <font>
      <sz val="16"/>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9"/>
      <color indexed="64"/>
      <name val="ＭＳ 明朝"/>
      <family val="1"/>
      <charset val="128"/>
    </font>
    <font>
      <sz val="12"/>
      <name val="ＭＳ 明朝"/>
      <family val="1"/>
      <charset val="128"/>
    </font>
    <font>
      <sz val="11"/>
      <name val="ＭＳ 明朝"/>
      <family val="1"/>
      <charset val="128"/>
    </font>
    <font>
      <sz val="14"/>
      <name val="ＭＳ 明朝"/>
      <family val="1"/>
      <charset val="128"/>
    </font>
    <font>
      <sz val="18"/>
      <name val="ＭＳ 明朝"/>
      <family val="1"/>
      <charset val="128"/>
    </font>
    <font>
      <sz val="20"/>
      <name val="ＭＳ 明朝"/>
      <family val="1"/>
      <charset val="128"/>
    </font>
    <font>
      <sz val="28"/>
      <color indexed="64"/>
      <name val="ＭＳ 明朝"/>
      <family val="1"/>
      <charset val="128"/>
    </font>
    <font>
      <b/>
      <sz val="12"/>
      <color rgb="FF3F3F3F"/>
      <name val="メイリオ"/>
      <family val="3"/>
      <charset val="128"/>
    </font>
    <font>
      <b/>
      <sz val="16"/>
      <name val="ＭＳ 明朝"/>
      <family val="1"/>
      <charset val="128"/>
    </font>
    <font>
      <b/>
      <sz val="16"/>
      <color rgb="FFFF0000"/>
      <name val="ＭＳ 明朝"/>
      <family val="1"/>
      <charset val="128"/>
    </font>
    <font>
      <b/>
      <u/>
      <sz val="11"/>
      <name val="ＭＳ 明朝"/>
      <family val="1"/>
      <charset val="128"/>
    </font>
  </fonts>
  <fills count="3">
    <fill>
      <patternFill patternType="none"/>
    </fill>
    <fill>
      <patternFill patternType="gray125"/>
    </fill>
    <fill>
      <patternFill patternType="solid">
        <fgColor rgb="FFCCECFF"/>
        <bgColor indexed="64"/>
      </patternFill>
    </fill>
  </fills>
  <borders count="76">
    <border>
      <left/>
      <right/>
      <top/>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style="dotted">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right/>
      <top/>
      <bottom style="thin">
        <color indexed="64"/>
      </bottom>
      <diagonal/>
    </border>
    <border>
      <left style="double">
        <color indexed="64"/>
      </left>
      <right style="hair">
        <color indexed="64"/>
      </right>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bottom style="hair">
        <color auto="1"/>
      </bottom>
      <diagonal/>
    </border>
    <border>
      <left style="thin">
        <color auto="1"/>
      </left>
      <right/>
      <top style="hair">
        <color auto="1"/>
      </top>
      <bottom style="hair">
        <color indexed="64"/>
      </bottom>
      <diagonal/>
    </border>
    <border>
      <left style="hair">
        <color auto="1"/>
      </left>
      <right style="thin">
        <color indexed="64"/>
      </right>
      <top style="thin">
        <color auto="1"/>
      </top>
      <bottom style="thin">
        <color auto="1"/>
      </bottom>
      <diagonal/>
    </border>
    <border>
      <left style="hair">
        <color auto="1"/>
      </left>
      <right style="thin">
        <color auto="1"/>
      </right>
      <top style="hair">
        <color auto="1"/>
      </top>
      <bottom/>
      <diagonal/>
    </border>
    <border>
      <left style="hair">
        <color auto="1"/>
      </left>
      <right style="hair">
        <color auto="1"/>
      </right>
      <top style="thin">
        <color indexed="64"/>
      </top>
      <bottom style="thin">
        <color indexed="64"/>
      </bottom>
      <diagonal/>
    </border>
    <border>
      <left style="hair">
        <color auto="1"/>
      </left>
      <right/>
      <top style="thin">
        <color auto="1"/>
      </top>
      <bottom style="hair">
        <color auto="1"/>
      </bottom>
      <diagonal/>
    </border>
    <border>
      <left/>
      <right/>
      <top style="thin">
        <color auto="1"/>
      </top>
      <bottom/>
      <diagonal/>
    </border>
    <border>
      <left style="thin">
        <color auto="1"/>
      </left>
      <right/>
      <top/>
      <bottom style="thin">
        <color auto="1"/>
      </bottom>
      <diagonal/>
    </border>
    <border>
      <left style="hair">
        <color indexed="64"/>
      </left>
      <right style="double">
        <color indexed="64"/>
      </right>
      <top/>
      <bottom style="hair">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auto="1"/>
      </top>
      <bottom/>
      <diagonal/>
    </border>
    <border>
      <left style="hair">
        <color indexed="64"/>
      </left>
      <right/>
      <top/>
      <bottom style="thin">
        <color auto="1"/>
      </bottom>
      <diagonal/>
    </border>
    <border>
      <left style="thin">
        <color indexed="64"/>
      </left>
      <right style="hair">
        <color indexed="64"/>
      </right>
      <top/>
      <bottom style="thin">
        <color auto="1"/>
      </bottom>
      <diagonal/>
    </border>
    <border>
      <left style="hair">
        <color indexed="64"/>
      </left>
      <right style="dashDotDot">
        <color indexed="64"/>
      </right>
      <top style="hair">
        <color indexed="64"/>
      </top>
      <bottom style="hair">
        <color indexed="64"/>
      </bottom>
      <diagonal/>
    </border>
    <border>
      <left style="dashDotDot">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ashDotDot">
        <color indexed="64"/>
      </left>
      <right style="hair">
        <color indexed="64"/>
      </right>
      <top style="hair">
        <color indexed="64"/>
      </top>
      <bottom style="thin">
        <color indexed="64"/>
      </bottom>
      <diagonal/>
    </border>
    <border>
      <left style="hair">
        <color indexed="64"/>
      </left>
      <right style="dashDotDot">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dashDotDot">
        <color indexed="64"/>
      </left>
      <right style="hair">
        <color indexed="64"/>
      </right>
      <top/>
      <bottom style="hair">
        <color indexed="64"/>
      </bottom>
      <diagonal/>
    </border>
    <border>
      <left style="hair">
        <color indexed="64"/>
      </left>
      <right style="dashDotDot">
        <color indexed="64"/>
      </right>
      <top/>
      <bottom style="hair">
        <color indexed="64"/>
      </bottom>
      <diagonal/>
    </border>
    <border>
      <left style="thin">
        <color indexed="64"/>
      </left>
      <right/>
      <top style="hair">
        <color auto="1"/>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thin">
        <color indexed="64"/>
      </top>
      <bottom/>
      <diagonal/>
    </border>
    <border>
      <left style="hair">
        <color indexed="64"/>
      </left>
      <right style="dashDotDot">
        <color indexed="64"/>
      </right>
      <top style="thin">
        <color auto="1"/>
      </top>
      <bottom style="hair">
        <color indexed="64"/>
      </bottom>
      <diagonal/>
    </border>
    <border>
      <left/>
      <right style="hair">
        <color auto="1"/>
      </right>
      <top style="thin">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1" fillId="0" borderId="0"/>
    <xf numFmtId="0" fontId="5" fillId="0" borderId="0"/>
    <xf numFmtId="38" fontId="8" fillId="0" borderId="0" applyFont="0" applyFill="0" applyBorder="0" applyAlignment="0" applyProtection="0">
      <alignment vertical="center"/>
    </xf>
  </cellStyleXfs>
  <cellXfs count="204">
    <xf numFmtId="0" fontId="0" fillId="0" borderId="0" xfId="0"/>
    <xf numFmtId="0" fontId="1" fillId="0" borderId="0" xfId="1" applyAlignment="1">
      <alignment vertical="center"/>
    </xf>
    <xf numFmtId="0" fontId="5" fillId="0" borderId="0" xfId="2" applyAlignment="1">
      <alignment vertical="center"/>
    </xf>
    <xf numFmtId="0" fontId="5" fillId="0" borderId="0" xfId="2"/>
    <xf numFmtId="0" fontId="0" fillId="0" borderId="0" xfId="0" applyAlignment="1">
      <alignment vertical="center"/>
    </xf>
    <xf numFmtId="0" fontId="4" fillId="0" borderId="31" xfId="0" applyFont="1" applyBorder="1" applyAlignment="1">
      <alignment horizontal="center" vertical="center" shrinkToFit="1"/>
    </xf>
    <xf numFmtId="0" fontId="4" fillId="0" borderId="23" xfId="0" applyFont="1" applyBorder="1" applyAlignment="1">
      <alignment horizontal="center" vertical="center" shrinkToFit="1"/>
    </xf>
    <xf numFmtId="0" fontId="9" fillId="0" borderId="0" xfId="0" applyFont="1" applyAlignment="1">
      <alignment vertical="center"/>
    </xf>
    <xf numFmtId="0" fontId="9" fillId="0" borderId="31" xfId="0" applyFont="1" applyBorder="1" applyAlignment="1">
      <alignment horizontal="center" vertical="center" shrinkToFit="1"/>
    </xf>
    <xf numFmtId="0" fontId="9" fillId="0" borderId="0" xfId="1" applyFont="1" applyAlignment="1">
      <alignment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vertical="center" shrinkToFit="1"/>
    </xf>
    <xf numFmtId="0" fontId="3" fillId="0" borderId="0" xfId="1" applyFont="1" applyAlignment="1">
      <alignment vertical="center"/>
    </xf>
    <xf numFmtId="0" fontId="10" fillId="0" borderId="6" xfId="1" applyFont="1" applyBorder="1" applyAlignment="1">
      <alignment horizontal="center" vertical="center"/>
    </xf>
    <xf numFmtId="0" fontId="8" fillId="0" borderId="1" xfId="1" applyFont="1" applyBorder="1" applyAlignment="1">
      <alignment vertical="center"/>
    </xf>
    <xf numFmtId="0" fontId="8" fillId="0" borderId="0" xfId="1" applyFont="1" applyAlignment="1">
      <alignment vertical="center"/>
    </xf>
    <xf numFmtId="0" fontId="10" fillId="0" borderId="0" xfId="1" applyFont="1" applyAlignment="1">
      <alignment vertical="center"/>
    </xf>
    <xf numFmtId="0" fontId="8" fillId="0" borderId="0" xfId="1" applyFont="1" applyAlignment="1">
      <alignment horizontal="center" vertical="center"/>
    </xf>
    <xf numFmtId="0" fontId="10" fillId="0" borderId="5" xfId="1" applyFont="1" applyBorder="1" applyAlignment="1">
      <alignment vertical="center"/>
    </xf>
    <xf numFmtId="0" fontId="10" fillId="0" borderId="1" xfId="1" applyFont="1" applyBorder="1" applyAlignment="1">
      <alignment vertical="center"/>
    </xf>
    <xf numFmtId="0" fontId="8" fillId="0" borderId="0" xfId="1" applyFont="1" applyAlignment="1">
      <alignment horizontal="left" vertical="center"/>
    </xf>
    <xf numFmtId="0" fontId="8" fillId="0" borderId="2" xfId="1" applyFont="1" applyBorder="1" applyAlignment="1">
      <alignment vertical="center"/>
    </xf>
    <xf numFmtId="0" fontId="10" fillId="0" borderId="2" xfId="1" applyFont="1" applyBorder="1" applyAlignment="1">
      <alignment horizontal="center" vertical="center"/>
    </xf>
    <xf numFmtId="0" fontId="10" fillId="0" borderId="0" xfId="2" applyFont="1"/>
    <xf numFmtId="38" fontId="9" fillId="0" borderId="0" xfId="3" applyFont="1" applyBorder="1" applyAlignment="1">
      <alignment vertical="center"/>
    </xf>
    <xf numFmtId="0" fontId="9" fillId="0" borderId="0" xfId="0" applyFont="1" applyAlignment="1">
      <alignment horizontal="left" vertical="center" shrinkToFit="1"/>
    </xf>
    <xf numFmtId="0" fontId="9" fillId="0" borderId="18" xfId="1" applyFont="1" applyBorder="1" applyAlignment="1">
      <alignment horizontal="left" vertical="center"/>
    </xf>
    <xf numFmtId="0" fontId="9" fillId="0" borderId="26" xfId="1" applyFont="1" applyBorder="1" applyAlignment="1">
      <alignment horizontal="left" vertical="center"/>
    </xf>
    <xf numFmtId="0" fontId="9" fillId="0" borderId="24" xfId="1" applyFont="1" applyBorder="1" applyAlignment="1">
      <alignment horizontal="left" vertical="center"/>
    </xf>
    <xf numFmtId="0" fontId="9" fillId="0" borderId="27" xfId="1" applyFont="1" applyBorder="1" applyAlignment="1">
      <alignment horizontal="left" vertical="center"/>
    </xf>
    <xf numFmtId="0" fontId="9" fillId="0" borderId="22" xfId="1"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3" xfId="1" applyFont="1" applyBorder="1" applyAlignment="1">
      <alignment vertical="center"/>
    </xf>
    <xf numFmtId="176" fontId="9" fillId="0" borderId="1" xfId="2" applyNumberFormat="1" applyFont="1" applyBorder="1" applyAlignment="1">
      <alignment vertical="center"/>
    </xf>
    <xf numFmtId="0" fontId="9" fillId="0" borderId="0" xfId="2" applyFont="1" applyAlignment="1">
      <alignment shrinkToFit="1"/>
    </xf>
    <xf numFmtId="0" fontId="14" fillId="0" borderId="0" xfId="0" applyFont="1" applyAlignment="1">
      <alignment vertical="center"/>
    </xf>
    <xf numFmtId="0" fontId="4" fillId="0" borderId="1" xfId="2" quotePrefix="1" applyFont="1" applyBorder="1" applyAlignment="1">
      <alignment horizontal="center" vertical="center"/>
    </xf>
    <xf numFmtId="0" fontId="4" fillId="0" borderId="40" xfId="2" applyFont="1" applyBorder="1" applyAlignment="1">
      <alignment vertical="center" shrinkToFit="1"/>
    </xf>
    <xf numFmtId="0" fontId="9" fillId="0" borderId="29" xfId="2" quotePrefix="1" applyFont="1" applyBorder="1" applyAlignment="1">
      <alignment horizontal="center" vertical="center"/>
    </xf>
    <xf numFmtId="0" fontId="9" fillId="0" borderId="5" xfId="2" applyFont="1" applyBorder="1" applyAlignment="1">
      <alignment vertical="center" shrinkToFit="1"/>
    </xf>
    <xf numFmtId="0" fontId="13" fillId="0" borderId="0" xfId="1" applyFont="1" applyAlignment="1">
      <alignment horizontal="center" vertical="center"/>
    </xf>
    <xf numFmtId="0" fontId="0" fillId="0" borderId="0" xfId="1" applyFont="1" applyAlignment="1">
      <alignment horizontal="left" vertical="center"/>
    </xf>
    <xf numFmtId="0" fontId="15" fillId="0" borderId="0" xfId="0" applyFont="1" applyAlignment="1">
      <alignment horizontal="left" vertical="center"/>
    </xf>
    <xf numFmtId="0" fontId="9" fillId="0" borderId="0" xfId="0" applyFont="1" applyAlignment="1">
      <alignment vertical="center" wrapText="1"/>
    </xf>
    <xf numFmtId="0" fontId="9" fillId="0" borderId="0" xfId="0" applyFont="1" applyAlignment="1" applyProtection="1">
      <alignment horizontal="left" vertical="center" shrinkToFit="1"/>
      <protection locked="0"/>
    </xf>
    <xf numFmtId="0" fontId="9" fillId="0" borderId="0" xfId="1" applyFont="1" applyAlignment="1" applyProtection="1">
      <alignment horizontal="left" vertical="center" shrinkToFit="1"/>
      <protection locked="0"/>
    </xf>
    <xf numFmtId="0" fontId="9" fillId="0" borderId="0" xfId="0" applyFont="1" applyAlignment="1">
      <alignment horizontal="left" vertical="center" wrapText="1"/>
    </xf>
    <xf numFmtId="38" fontId="9" fillId="0" borderId="0" xfId="3" applyFont="1" applyFill="1" applyBorder="1" applyAlignment="1">
      <alignment vertical="center"/>
    </xf>
    <xf numFmtId="38" fontId="9" fillId="0" borderId="21" xfId="3" applyFont="1" applyFill="1" applyBorder="1" applyAlignment="1" applyProtection="1">
      <alignment horizontal="right" vertical="center"/>
    </xf>
    <xf numFmtId="0" fontId="9" fillId="0" borderId="38" xfId="0" applyFont="1" applyBorder="1" applyAlignment="1">
      <alignment horizontal="center" vertical="center"/>
    </xf>
    <xf numFmtId="0" fontId="9" fillId="0" borderId="38" xfId="0" applyFont="1" applyBorder="1" applyAlignment="1">
      <alignment vertical="center"/>
    </xf>
    <xf numFmtId="38" fontId="9" fillId="0" borderId="38" xfId="3" applyFont="1" applyFill="1" applyBorder="1" applyAlignment="1" applyProtection="1">
      <alignment vertical="center"/>
    </xf>
    <xf numFmtId="0" fontId="9" fillId="0" borderId="38" xfId="0" applyFont="1" applyBorder="1" applyAlignment="1">
      <alignment vertical="center" shrinkToFit="1"/>
    </xf>
    <xf numFmtId="0" fontId="10" fillId="0" borderId="0" xfId="1"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center" vertical="center"/>
    </xf>
    <xf numFmtId="0" fontId="10" fillId="0" borderId="0" xfId="1" applyFont="1" applyAlignment="1">
      <alignment horizontal="center" vertical="center"/>
    </xf>
    <xf numFmtId="0" fontId="9" fillId="2" borderId="7" xfId="0" applyFont="1" applyFill="1" applyBorder="1" applyAlignment="1" applyProtection="1">
      <alignment vertical="center"/>
      <protection locked="0"/>
    </xf>
    <xf numFmtId="0" fontId="9" fillId="2" borderId="3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2" borderId="21" xfId="0" applyFont="1" applyFill="1" applyBorder="1" applyAlignment="1" applyProtection="1">
      <alignment vertical="center"/>
      <protection locked="0"/>
    </xf>
    <xf numFmtId="0" fontId="9" fillId="2" borderId="33" xfId="0" applyFont="1" applyFill="1" applyBorder="1" applyAlignment="1" applyProtection="1">
      <alignment horizontal="center" vertical="center"/>
      <protection locked="0"/>
    </xf>
    <xf numFmtId="38" fontId="9" fillId="2" borderId="19" xfId="3" applyFont="1" applyFill="1" applyBorder="1" applyAlignment="1" applyProtection="1">
      <alignment horizontal="right" vertical="center"/>
      <protection locked="0"/>
    </xf>
    <xf numFmtId="38" fontId="9" fillId="2" borderId="21" xfId="3" applyFont="1" applyFill="1" applyBorder="1" applyAlignment="1" applyProtection="1">
      <alignment horizontal="right" vertical="center"/>
      <protection locked="0"/>
    </xf>
    <xf numFmtId="38" fontId="9" fillId="2" borderId="23" xfId="3" applyFont="1" applyFill="1" applyBorder="1" applyAlignment="1" applyProtection="1">
      <alignment horizontal="right" vertical="center"/>
      <protection locked="0"/>
    </xf>
    <xf numFmtId="0" fontId="9" fillId="0" borderId="10" xfId="1" applyFont="1" applyBorder="1" applyAlignment="1">
      <alignment vertical="center"/>
    </xf>
    <xf numFmtId="0" fontId="9" fillId="0" borderId="53" xfId="1" applyFont="1" applyBorder="1" applyAlignment="1">
      <alignment vertical="center"/>
    </xf>
    <xf numFmtId="0" fontId="9" fillId="0" borderId="52" xfId="1" applyFont="1" applyBorder="1" applyAlignment="1">
      <alignment vertical="center"/>
    </xf>
    <xf numFmtId="0" fontId="4" fillId="0" borderId="0" xfId="2" applyFont="1" applyAlignment="1">
      <alignment horizontal="center" vertical="center" shrinkToFit="1"/>
    </xf>
    <xf numFmtId="0" fontId="9" fillId="0" borderId="0" xfId="2" quotePrefix="1" applyFont="1" applyAlignment="1">
      <alignment horizontal="center" vertical="center"/>
    </xf>
    <xf numFmtId="0" fontId="4" fillId="0" borderId="0" xfId="2" applyFont="1" applyAlignment="1">
      <alignment horizontal="center" vertical="center"/>
    </xf>
    <xf numFmtId="0" fontId="4" fillId="0" borderId="0" xfId="2" applyFont="1" applyAlignment="1">
      <alignment vertical="center" shrinkToFit="1"/>
    </xf>
    <xf numFmtId="176" fontId="9" fillId="0" borderId="0" xfId="2" applyNumberFormat="1" applyFont="1" applyAlignment="1">
      <alignment vertical="center"/>
    </xf>
    <xf numFmtId="0" fontId="9" fillId="0" borderId="0" xfId="2" applyFont="1" applyAlignment="1">
      <alignment vertical="center" shrinkToFit="1"/>
    </xf>
    <xf numFmtId="0" fontId="5" fillId="0" borderId="54" xfId="2" applyBorder="1" applyAlignment="1">
      <alignment horizontal="distributed" vertical="center" justifyLastLine="1"/>
    </xf>
    <xf numFmtId="0" fontId="4" fillId="0" borderId="27" xfId="2" applyFont="1" applyBorder="1" applyAlignment="1">
      <alignment horizontal="center" vertical="center" shrinkToFit="1"/>
    </xf>
    <xf numFmtId="0" fontId="9" fillId="0" borderId="32" xfId="2" applyFont="1" applyBorder="1" applyAlignment="1">
      <alignment vertical="center" shrinkToFit="1"/>
    </xf>
    <xf numFmtId="0" fontId="4" fillId="0" borderId="51" xfId="2" applyFont="1" applyBorder="1" applyAlignment="1">
      <alignment horizontal="center" vertical="center" shrinkToFit="1"/>
    </xf>
    <xf numFmtId="0" fontId="9" fillId="0" borderId="57" xfId="2" quotePrefix="1" applyFont="1" applyBorder="1" applyAlignment="1">
      <alignment horizontal="center" vertical="center"/>
    </xf>
    <xf numFmtId="0" fontId="4" fillId="0" borderId="28" xfId="2" quotePrefix="1" applyFont="1" applyBorder="1" applyAlignment="1">
      <alignment horizontal="center" vertical="center"/>
    </xf>
    <xf numFmtId="0" fontId="4" fillId="0" borderId="58" xfId="2" applyFont="1" applyBorder="1" applyAlignment="1">
      <alignment vertical="center" shrinkToFit="1"/>
    </xf>
    <xf numFmtId="176" fontId="9" fillId="0" borderId="28" xfId="2" applyNumberFormat="1" applyFont="1" applyBorder="1" applyAlignment="1">
      <alignment vertical="center"/>
    </xf>
    <xf numFmtId="0" fontId="9" fillId="0" borderId="59" xfId="1" applyFont="1" applyBorder="1" applyAlignment="1">
      <alignment vertical="center"/>
    </xf>
    <xf numFmtId="0" fontId="9" fillId="0" borderId="31" xfId="1" applyFont="1" applyBorder="1" applyAlignment="1">
      <alignment vertical="center"/>
    </xf>
    <xf numFmtId="0" fontId="9" fillId="0" borderId="60" xfId="1" applyFont="1" applyBorder="1" applyAlignment="1">
      <alignment vertical="center"/>
    </xf>
    <xf numFmtId="0" fontId="9" fillId="0" borderId="61" xfId="1" applyFont="1" applyBorder="1" applyAlignment="1">
      <alignment vertical="center"/>
    </xf>
    <xf numFmtId="0" fontId="9" fillId="0" borderId="50" xfId="2" applyFont="1" applyBorder="1" applyAlignment="1">
      <alignment vertical="center" shrinkToFit="1"/>
    </xf>
    <xf numFmtId="0" fontId="9" fillId="0" borderId="62" xfId="2" applyFont="1" applyBorder="1" applyAlignment="1">
      <alignment vertical="center" shrinkToFit="1"/>
    </xf>
    <xf numFmtId="0" fontId="9" fillId="0" borderId="63" xfId="1" applyFont="1" applyBorder="1" applyAlignment="1">
      <alignment vertical="center"/>
    </xf>
    <xf numFmtId="0" fontId="9" fillId="0" borderId="7" xfId="1" applyFont="1" applyBorder="1" applyAlignment="1">
      <alignment vertical="center"/>
    </xf>
    <xf numFmtId="0" fontId="9" fillId="0" borderId="64" xfId="1" applyFont="1" applyBorder="1" applyAlignment="1">
      <alignment vertical="center"/>
    </xf>
    <xf numFmtId="0" fontId="9" fillId="0" borderId="15" xfId="1" applyFont="1" applyBorder="1" applyAlignment="1">
      <alignment vertical="center"/>
    </xf>
    <xf numFmtId="0" fontId="5" fillId="0" borderId="65" xfId="2" applyBorder="1" applyAlignment="1">
      <alignment horizontal="center" vertical="center" wrapText="1" justifyLastLine="1"/>
    </xf>
    <xf numFmtId="0" fontId="5" fillId="0" borderId="66" xfId="2" applyBorder="1" applyAlignment="1">
      <alignment horizontal="center" vertical="center" wrapText="1" shrinkToFit="1"/>
    </xf>
    <xf numFmtId="0" fontId="5" fillId="0" borderId="67" xfId="2" applyBorder="1" applyAlignment="1">
      <alignment horizontal="center" vertical="center" wrapText="1" shrinkToFit="1"/>
    </xf>
    <xf numFmtId="0" fontId="5" fillId="0" borderId="68" xfId="2" applyBorder="1" applyAlignment="1">
      <alignment horizontal="distributed" vertical="center" justifyLastLine="1"/>
    </xf>
    <xf numFmtId="0" fontId="5" fillId="0" borderId="28" xfId="2" applyBorder="1" applyAlignment="1">
      <alignment horizontal="distributed" vertical="center" justifyLastLine="1"/>
    </xf>
    <xf numFmtId="0" fontId="5" fillId="0" borderId="31" xfId="2" applyBorder="1" applyAlignment="1">
      <alignment horizontal="center" vertical="center" shrinkToFit="1"/>
    </xf>
    <xf numFmtId="0" fontId="7" fillId="0" borderId="31" xfId="2" applyFont="1" applyBorder="1" applyAlignment="1">
      <alignment horizontal="center" vertical="center" shrinkToFit="1"/>
    </xf>
    <xf numFmtId="0" fontId="5" fillId="0" borderId="23" xfId="2" applyBorder="1" applyAlignment="1">
      <alignment horizontal="center" vertical="center" shrinkToFit="1"/>
    </xf>
    <xf numFmtId="0" fontId="5" fillId="0" borderId="69" xfId="2" applyBorder="1" applyAlignment="1">
      <alignment horizontal="right" vertical="center"/>
    </xf>
    <xf numFmtId="0" fontId="5" fillId="0" borderId="61" xfId="2" applyBorder="1" applyAlignment="1">
      <alignment horizontal="center" vertical="center" shrinkToFit="1"/>
    </xf>
    <xf numFmtId="0" fontId="9" fillId="0" borderId="1" xfId="2" applyFont="1" applyBorder="1" applyAlignment="1">
      <alignment vertical="center" shrinkToFit="1"/>
    </xf>
    <xf numFmtId="0" fontId="9" fillId="0" borderId="28" xfId="2" applyFont="1" applyBorder="1" applyAlignment="1">
      <alignment vertical="center" shrinkToFit="1"/>
    </xf>
    <xf numFmtId="0" fontId="9" fillId="0" borderId="32" xfId="1" applyFont="1" applyBorder="1" applyAlignment="1">
      <alignment vertical="center"/>
    </xf>
    <xf numFmtId="0" fontId="9" fillId="0" borderId="21" xfId="1" applyFont="1" applyBorder="1" applyAlignment="1">
      <alignment vertical="center"/>
    </xf>
    <xf numFmtId="0" fontId="9" fillId="0" borderId="23" xfId="1" applyFont="1" applyBorder="1" applyAlignment="1">
      <alignment vertical="center"/>
    </xf>
    <xf numFmtId="0" fontId="9" fillId="0" borderId="18" xfId="1" applyFont="1" applyBorder="1" applyAlignment="1">
      <alignment vertical="center"/>
    </xf>
    <xf numFmtId="0" fontId="9" fillId="0" borderId="30" xfId="1" applyFont="1" applyBorder="1" applyAlignment="1">
      <alignment vertical="center"/>
    </xf>
    <xf numFmtId="0" fontId="9" fillId="0" borderId="70" xfId="1" applyFont="1" applyBorder="1" applyAlignment="1">
      <alignment vertical="center"/>
    </xf>
    <xf numFmtId="0" fontId="9" fillId="0" borderId="20" xfId="1" applyFont="1" applyBorder="1" applyAlignment="1">
      <alignment vertical="center"/>
    </xf>
    <xf numFmtId="0" fontId="9" fillId="0" borderId="22" xfId="1" applyFont="1" applyBorder="1" applyAlignment="1">
      <alignment vertical="center"/>
    </xf>
    <xf numFmtId="0" fontId="4" fillId="0" borderId="61" xfId="0" applyFont="1" applyBorder="1" applyAlignment="1">
      <alignment horizontal="center" vertical="center" shrinkToFit="1"/>
    </xf>
    <xf numFmtId="0" fontId="9" fillId="2" borderId="15"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38" fontId="9" fillId="2" borderId="74" xfId="3" applyFont="1" applyFill="1" applyBorder="1" applyAlignment="1" applyProtection="1">
      <alignment vertical="center"/>
      <protection locked="0"/>
    </xf>
    <xf numFmtId="38" fontId="9" fillId="2" borderId="75" xfId="3" applyFont="1" applyFill="1" applyBorder="1" applyAlignment="1" applyProtection="1">
      <alignment vertical="center"/>
      <protection locked="0"/>
    </xf>
    <xf numFmtId="38" fontId="9" fillId="2" borderId="73" xfId="3"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9" xfId="0" applyFont="1" applyFill="1" applyBorder="1" applyAlignment="1" applyProtection="1">
      <alignment vertical="center"/>
      <protection locked="0"/>
    </xf>
    <xf numFmtId="0" fontId="9" fillId="0" borderId="22" xfId="0" applyFont="1" applyBorder="1" applyAlignment="1">
      <alignment horizontal="center" vertical="center" shrinkToFit="1"/>
    </xf>
    <xf numFmtId="0" fontId="9" fillId="2" borderId="20" xfId="0" applyFont="1" applyFill="1" applyBorder="1" applyAlignment="1" applyProtection="1">
      <alignment horizontal="center" vertical="center"/>
      <protection locked="0"/>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2" borderId="22" xfId="0" applyFont="1" applyFill="1" applyBorder="1" applyAlignment="1" applyProtection="1">
      <alignment horizontal="center" vertical="center"/>
      <protection locked="0"/>
    </xf>
    <xf numFmtId="0" fontId="9" fillId="0" borderId="31" xfId="0" applyFont="1" applyBorder="1" applyAlignment="1">
      <alignment horizontal="center" vertical="center"/>
    </xf>
    <xf numFmtId="0" fontId="9" fillId="0" borderId="23" xfId="0" applyFont="1" applyBorder="1" applyAlignment="1">
      <alignment vertical="center" shrinkToFit="1"/>
    </xf>
    <xf numFmtId="0" fontId="4" fillId="0" borderId="7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9" xfId="0" applyFont="1" applyBorder="1" applyAlignment="1">
      <alignment horizontal="center" vertical="center" shrinkToFit="1"/>
    </xf>
    <xf numFmtId="0" fontId="5" fillId="0" borderId="72" xfId="0" applyFont="1" applyBorder="1" applyAlignment="1">
      <alignment horizontal="center" vertical="center" wrapText="1" shrinkToFit="1"/>
    </xf>
    <xf numFmtId="0" fontId="5" fillId="0" borderId="73" xfId="0" applyFont="1" applyBorder="1" applyAlignment="1">
      <alignment horizontal="center" vertical="center" shrinkToFit="1"/>
    </xf>
    <xf numFmtId="0" fontId="4" fillId="0" borderId="46" xfId="0" applyFont="1" applyBorder="1" applyAlignment="1">
      <alignment horizontal="center" vertical="center" wrapText="1" shrinkToFit="1"/>
    </xf>
    <xf numFmtId="0" fontId="4" fillId="0" borderId="67" xfId="0" applyFont="1" applyBorder="1" applyAlignment="1">
      <alignment horizontal="center" vertical="center" shrinkToFit="1"/>
    </xf>
    <xf numFmtId="0" fontId="9" fillId="2" borderId="31" xfId="0" applyFont="1" applyFill="1" applyBorder="1" applyAlignment="1" applyProtection="1">
      <alignment horizontal="left" vertical="center" shrinkToFit="1"/>
      <protection locked="0"/>
    </xf>
    <xf numFmtId="0" fontId="9" fillId="2" borderId="23"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left" vertical="center" shrinkToFit="1"/>
      <protection locked="0"/>
    </xf>
    <xf numFmtId="0" fontId="9" fillId="2" borderId="19" xfId="0" applyFont="1" applyFill="1" applyBorder="1" applyAlignment="1" applyProtection="1">
      <alignment horizontal="left" vertical="center" shrinkToFit="1"/>
      <protection locked="0"/>
    </xf>
    <xf numFmtId="0" fontId="9" fillId="2" borderId="17" xfId="1" applyFont="1" applyFill="1" applyBorder="1" applyAlignment="1" applyProtection="1">
      <alignment horizontal="left" vertical="center" shrinkToFit="1"/>
      <protection locked="0"/>
    </xf>
    <xf numFmtId="0" fontId="9" fillId="2" borderId="35" xfId="1" applyFont="1" applyFill="1" applyBorder="1" applyAlignment="1" applyProtection="1">
      <alignment horizontal="left" vertical="center" shrinkToFit="1"/>
      <protection locked="0"/>
    </xf>
    <xf numFmtId="0" fontId="9" fillId="2" borderId="17" xfId="0" applyFont="1" applyFill="1" applyBorder="1" applyAlignment="1" applyProtection="1">
      <alignment horizontal="left" vertical="center" shrinkToFit="1"/>
      <protection locked="0"/>
    </xf>
    <xf numFmtId="0" fontId="9" fillId="2" borderId="35"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32" xfId="0" applyFont="1" applyFill="1" applyBorder="1" applyAlignment="1" applyProtection="1">
      <alignment horizontal="left" vertical="center" shrinkToFit="1"/>
      <protection locked="0"/>
    </xf>
    <xf numFmtId="0" fontId="9" fillId="2" borderId="37" xfId="0" applyFont="1" applyFill="1" applyBorder="1" applyAlignment="1" applyProtection="1">
      <alignment horizontal="left" vertical="center" shrinkToFit="1"/>
      <protection locked="0"/>
    </xf>
    <xf numFmtId="0" fontId="9" fillId="2" borderId="25" xfId="0" applyFont="1" applyFill="1" applyBorder="1" applyAlignment="1" applyProtection="1">
      <alignment horizontal="left" vertical="center" shrinkToFit="1"/>
      <protection locked="0"/>
    </xf>
    <xf numFmtId="0" fontId="9" fillId="0" borderId="48" xfId="0" applyFont="1" applyBorder="1" applyAlignment="1">
      <alignment horizontal="center" vertical="center" wrapText="1" shrinkToFit="1"/>
    </xf>
    <xf numFmtId="0" fontId="9" fillId="0" borderId="3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9" xfId="0" applyFont="1" applyBorder="1" applyAlignment="1">
      <alignment horizontal="center" vertical="center" shrinkToFit="1"/>
    </xf>
    <xf numFmtId="0" fontId="9" fillId="0" borderId="0" xfId="0" applyFont="1" applyAlignment="1">
      <alignment horizontal="left" vertical="center" wrapText="1"/>
    </xf>
    <xf numFmtId="0" fontId="9" fillId="0" borderId="28" xfId="0" applyFont="1" applyBorder="1" applyAlignment="1">
      <alignment horizontal="left" vertical="center" wrapText="1"/>
    </xf>
    <xf numFmtId="0" fontId="15" fillId="2" borderId="0" xfId="0" applyFont="1" applyFill="1" applyAlignment="1">
      <alignment horizontal="left" vertical="center"/>
    </xf>
    <xf numFmtId="0" fontId="9" fillId="2" borderId="36" xfId="0" applyFont="1" applyFill="1" applyBorder="1" applyAlignment="1" applyProtection="1">
      <alignment horizontal="left" vertical="center" shrinkToFit="1"/>
      <protection locked="0"/>
    </xf>
    <xf numFmtId="0" fontId="9" fillId="2" borderId="34" xfId="0" applyFont="1" applyFill="1" applyBorder="1" applyAlignment="1" applyProtection="1">
      <alignment horizontal="left" vertical="center" shrinkToFit="1"/>
      <protection locked="0"/>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38" xfId="1" applyFont="1" applyBorder="1" applyAlignment="1">
      <alignment horizontal="left" vertical="center" wrapText="1"/>
    </xf>
    <xf numFmtId="0" fontId="9" fillId="0" borderId="42" xfId="0" applyFont="1" applyBorder="1" applyAlignment="1">
      <alignment horizontal="left" vertical="center" wrapText="1"/>
    </xf>
    <xf numFmtId="0" fontId="10" fillId="0" borderId="12" xfId="1" applyFont="1" applyBorder="1" applyAlignment="1">
      <alignment horizontal="center" vertical="center"/>
    </xf>
    <xf numFmtId="0" fontId="10" fillId="0" borderId="11"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8" xfId="1" applyFont="1" applyBorder="1" applyAlignment="1">
      <alignment horizontal="center" vertical="center"/>
    </xf>
    <xf numFmtId="0" fontId="10" fillId="0" borderId="3" xfId="1" applyFont="1" applyBorder="1" applyAlignment="1">
      <alignment horizontal="center" vertical="center"/>
    </xf>
    <xf numFmtId="0" fontId="10" fillId="0" borderId="52" xfId="1" applyFont="1" applyBorder="1" applyAlignment="1">
      <alignment horizontal="center" vertical="center"/>
    </xf>
    <xf numFmtId="0" fontId="10" fillId="0" borderId="8" xfId="1" applyFont="1" applyBorder="1" applyAlignment="1">
      <alignment vertical="center"/>
    </xf>
    <xf numFmtId="0" fontId="10" fillId="0" borderId="9" xfId="1" applyFont="1" applyBorder="1" applyAlignment="1">
      <alignment vertical="center"/>
    </xf>
    <xf numFmtId="0" fontId="10" fillId="0" borderId="53" xfId="1" applyFont="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1" fillId="0" borderId="16" xfId="1" applyFont="1" applyBorder="1" applyAlignment="1">
      <alignment horizontal="center" vertical="center" justifyLastLine="1"/>
    </xf>
    <xf numFmtId="0" fontId="11" fillId="0" borderId="13" xfId="1" applyFont="1" applyBorder="1" applyAlignment="1">
      <alignment horizontal="center" vertical="center" justifyLastLine="1"/>
    </xf>
    <xf numFmtId="0" fontId="11" fillId="0" borderId="14" xfId="1" applyFont="1" applyBorder="1" applyAlignment="1">
      <alignment horizontal="center" vertical="center" justifyLastLine="1"/>
    </xf>
    <xf numFmtId="0" fontId="12" fillId="0" borderId="0" xfId="1" applyFont="1" applyAlignment="1">
      <alignment horizontal="center" vertical="center"/>
    </xf>
    <xf numFmtId="0" fontId="0" fillId="0" borderId="0" xfId="1" applyFont="1" applyAlignment="1">
      <alignment horizontal="left" vertical="center"/>
    </xf>
    <xf numFmtId="0" fontId="8" fillId="0" borderId="0" xfId="1" applyFont="1" applyAlignment="1">
      <alignment horizontal="left" vertical="center"/>
    </xf>
    <xf numFmtId="0" fontId="8" fillId="0" borderId="4" xfId="1" applyFont="1" applyBorder="1" applyAlignment="1">
      <alignment horizontal="left" vertical="center"/>
    </xf>
    <xf numFmtId="0" fontId="13" fillId="0" borderId="0" xfId="1" applyFont="1" applyAlignment="1">
      <alignment horizontal="center" vertical="center"/>
    </xf>
    <xf numFmtId="0" fontId="11" fillId="0" borderId="0" xfId="1" applyFont="1" applyAlignment="1">
      <alignment horizontal="left" vertical="center"/>
    </xf>
    <xf numFmtId="0" fontId="3" fillId="0" borderId="0" xfId="1" applyFont="1" applyAlignment="1">
      <alignment horizontal="left" vertical="center"/>
    </xf>
    <xf numFmtId="0" fontId="0" fillId="0" borderId="0" xfId="1" applyFont="1" applyAlignment="1">
      <alignment horizontal="center" vertical="center" shrinkToFit="1"/>
    </xf>
    <xf numFmtId="0" fontId="0" fillId="0" borderId="0" xfId="1" applyFont="1" applyAlignment="1">
      <alignment horizontal="center" vertical="center"/>
    </xf>
    <xf numFmtId="0" fontId="4" fillId="0" borderId="28" xfId="2" applyFont="1" applyBorder="1" applyAlignment="1">
      <alignment horizontal="center" shrinkToFit="1"/>
    </xf>
    <xf numFmtId="0" fontId="9" fillId="0" borderId="0" xfId="2" applyFont="1" applyAlignment="1">
      <alignment horizontal="left" vertical="center"/>
    </xf>
    <xf numFmtId="0" fontId="9" fillId="0" borderId="0" xfId="0" applyFont="1" applyAlignment="1">
      <alignment horizontal="left" vertical="center"/>
    </xf>
    <xf numFmtId="0" fontId="5" fillId="0" borderId="48" xfId="2" applyBorder="1" applyAlignment="1">
      <alignment horizontal="right" vertical="center"/>
    </xf>
    <xf numFmtId="0" fontId="5" fillId="0" borderId="38" xfId="2" applyBorder="1" applyAlignment="1">
      <alignment horizontal="right" vertical="center"/>
    </xf>
    <xf numFmtId="0" fontId="5" fillId="0" borderId="49" xfId="2" applyBorder="1" applyAlignment="1">
      <alignment horizontal="right" vertical="center"/>
    </xf>
    <xf numFmtId="0" fontId="5" fillId="0" borderId="39" xfId="2" applyBorder="1" applyAlignment="1">
      <alignment horizontal="distributed" vertical="center" justifyLastLine="1"/>
    </xf>
    <xf numFmtId="0" fontId="5" fillId="0" borderId="28" xfId="2" applyBorder="1" applyAlignment="1">
      <alignment horizontal="distributed" vertical="center" justifyLastLine="1"/>
    </xf>
    <xf numFmtId="0" fontId="5" fillId="0" borderId="47" xfId="2" applyBorder="1" applyAlignment="1">
      <alignment horizontal="distributed" vertical="center" justifyLastLine="1"/>
    </xf>
    <xf numFmtId="0" fontId="5" fillId="0" borderId="46" xfId="2" applyBorder="1" applyAlignment="1">
      <alignment horizontal="distributed" vertical="center" justifyLastLine="1"/>
    </xf>
    <xf numFmtId="0" fontId="5" fillId="0" borderId="25" xfId="2" applyBorder="1" applyAlignment="1">
      <alignment horizontal="distributed" vertical="center" justifyLastLine="1"/>
    </xf>
    <xf numFmtId="0" fontId="5" fillId="0" borderId="55" xfId="2" applyBorder="1" applyAlignment="1">
      <alignment horizontal="distributed" vertical="center" justifyLastLine="1"/>
    </xf>
    <xf numFmtId="0" fontId="5" fillId="0" borderId="56" xfId="2" applyBorder="1" applyAlignment="1">
      <alignment horizontal="distributed" vertical="center" justifyLastLine="1"/>
    </xf>
    <xf numFmtId="0" fontId="9" fillId="0" borderId="28" xfId="2" applyFont="1" applyBorder="1" applyAlignment="1">
      <alignment horizontal="left" shrinkToFit="1"/>
    </xf>
  </cellXfs>
  <cellStyles count="4">
    <cellStyle name="桁区切り" xfId="3" builtinId="6"/>
    <cellStyle name="標準" xfId="0" builtinId="0"/>
    <cellStyle name="標準_提出要領(建設工事業)" xfId="1" xr:uid="{00000000-0005-0000-0000-000002000000}"/>
    <cellStyle name="標準_入札参加受付表（建設工事）裏" xfId="2" xr:uid="{00000000-0005-0000-0000-000003000000}"/>
  </cellStyles>
  <dxfs count="0"/>
  <tableStyles count="0" defaultTableStyle="TableStyleMedium9" defaultPivotStyle="PivotStyleLight16"/>
  <colors>
    <mruColors>
      <color rgb="FFFFFFCC"/>
      <color rgb="FFFF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38"/>
  <sheetViews>
    <sheetView showGridLines="0" tabSelected="1" view="pageBreakPreview" zoomScale="80" zoomScaleNormal="90" zoomScaleSheetLayoutView="80" workbookViewId="0">
      <selection activeCell="D10" sqref="D10:E10"/>
    </sheetView>
  </sheetViews>
  <sheetFormatPr defaultColWidth="9" defaultRowHeight="14.4" x14ac:dyDescent="0.2"/>
  <cols>
    <col min="1" max="1" width="1.19921875" style="7" customWidth="1"/>
    <col min="2" max="2" width="2.59765625" style="7" customWidth="1"/>
    <col min="3" max="3" width="17.69921875" style="7" customWidth="1"/>
    <col min="4" max="4" width="24.3984375" style="7" customWidth="1"/>
    <col min="5" max="5" width="37.296875" style="7" customWidth="1"/>
    <col min="6" max="6" width="3.69921875" style="7" customWidth="1"/>
    <col min="7" max="7" width="3.69921875" style="4" customWidth="1"/>
    <col min="8" max="8" width="5.09765625" style="7" customWidth="1"/>
    <col min="9" max="9" width="3.59765625" style="7" customWidth="1"/>
    <col min="10" max="10" width="6.8984375" style="7" customWidth="1"/>
    <col min="11" max="11" width="19.8984375" style="12" customWidth="1"/>
    <col min="12" max="12" width="8.3984375" style="7" customWidth="1"/>
    <col min="13" max="13" width="16.09765625" style="7" customWidth="1"/>
    <col min="14" max="17" width="7.69921875" style="7" customWidth="1"/>
    <col min="18" max="16384" width="9" style="4"/>
  </cols>
  <sheetData>
    <row r="1" spans="2:17" ht="11.25" customHeight="1" x14ac:dyDescent="0.2"/>
    <row r="2" spans="2:17" ht="26.25" customHeight="1" x14ac:dyDescent="0.2">
      <c r="B2" s="155" t="s">
        <v>99</v>
      </c>
      <c r="C2" s="155"/>
      <c r="D2" s="155"/>
      <c r="E2" s="155"/>
      <c r="F2" s="44"/>
    </row>
    <row r="3" spans="2:17" ht="11.25" customHeight="1" thickBot="1" x14ac:dyDescent="0.25">
      <c r="B3" s="44"/>
      <c r="C3" s="44"/>
      <c r="D3" s="44"/>
      <c r="E3" s="44"/>
      <c r="F3" s="44"/>
    </row>
    <row r="4" spans="2:17" s="7" customFormat="1" ht="18.75" customHeight="1" x14ac:dyDescent="0.2">
      <c r="B4" s="158" t="s">
        <v>100</v>
      </c>
      <c r="C4" s="159"/>
      <c r="D4" s="159"/>
      <c r="E4" s="160"/>
      <c r="G4" s="4"/>
      <c r="H4" s="148" t="s">
        <v>85</v>
      </c>
      <c r="I4" s="150" t="s">
        <v>91</v>
      </c>
      <c r="J4" s="151"/>
      <c r="K4" s="152"/>
      <c r="L4" s="134" t="s">
        <v>83</v>
      </c>
      <c r="M4" s="132" t="s">
        <v>70</v>
      </c>
      <c r="N4" s="129" t="s">
        <v>71</v>
      </c>
      <c r="O4" s="130"/>
      <c r="P4" s="130"/>
      <c r="Q4" s="131"/>
    </row>
    <row r="5" spans="2:17" s="7" customFormat="1" ht="18.75" customHeight="1" x14ac:dyDescent="0.2">
      <c r="B5" s="161" t="s">
        <v>121</v>
      </c>
      <c r="C5" s="153"/>
      <c r="D5" s="153"/>
      <c r="E5" s="162"/>
      <c r="F5" s="45"/>
      <c r="G5" s="4"/>
      <c r="H5" s="149"/>
      <c r="I5" s="122" t="s">
        <v>86</v>
      </c>
      <c r="J5" s="8" t="s">
        <v>94</v>
      </c>
      <c r="K5" s="6" t="s">
        <v>5</v>
      </c>
      <c r="L5" s="135"/>
      <c r="M5" s="133"/>
      <c r="N5" s="114" t="s">
        <v>68</v>
      </c>
      <c r="O5" s="5" t="s">
        <v>48</v>
      </c>
      <c r="P5" s="5" t="s">
        <v>69</v>
      </c>
      <c r="Q5" s="6" t="s">
        <v>7</v>
      </c>
    </row>
    <row r="6" spans="2:17" ht="18.75" customHeight="1" thickBot="1" x14ac:dyDescent="0.25">
      <c r="B6" s="161" t="s">
        <v>122</v>
      </c>
      <c r="C6" s="153"/>
      <c r="D6" s="153"/>
      <c r="E6" s="162"/>
      <c r="F6" s="45"/>
      <c r="H6" s="63"/>
      <c r="I6" s="123"/>
      <c r="J6" s="10" t="s">
        <v>66</v>
      </c>
      <c r="K6" s="124" t="s">
        <v>8</v>
      </c>
      <c r="L6" s="120"/>
      <c r="M6" s="117"/>
      <c r="N6" s="115"/>
      <c r="O6" s="59"/>
      <c r="P6" s="59"/>
      <c r="Q6" s="60"/>
    </row>
    <row r="7" spans="2:17" ht="18.75" customHeight="1" x14ac:dyDescent="0.2">
      <c r="B7" s="164"/>
      <c r="C7" s="164"/>
      <c r="D7" s="164"/>
      <c r="E7" s="164"/>
      <c r="F7" s="45"/>
      <c r="H7" s="63"/>
      <c r="I7" s="123"/>
      <c r="J7" s="11" t="s">
        <v>9</v>
      </c>
      <c r="K7" s="125" t="s">
        <v>10</v>
      </c>
      <c r="L7" s="121"/>
      <c r="M7" s="118"/>
      <c r="N7" s="116"/>
      <c r="O7" s="61"/>
      <c r="P7" s="61"/>
      <c r="Q7" s="62"/>
    </row>
    <row r="8" spans="2:17" ht="18.75" customHeight="1" x14ac:dyDescent="0.2">
      <c r="B8" s="48"/>
      <c r="C8" s="48"/>
      <c r="D8" s="48"/>
      <c r="E8" s="48"/>
      <c r="F8" s="45"/>
      <c r="H8" s="63"/>
      <c r="I8" s="123"/>
      <c r="J8" s="11" t="s">
        <v>11</v>
      </c>
      <c r="K8" s="125" t="s">
        <v>12</v>
      </c>
      <c r="L8" s="121"/>
      <c r="M8" s="118"/>
      <c r="N8" s="116"/>
      <c r="O8" s="61"/>
      <c r="P8" s="61"/>
      <c r="Q8" s="62"/>
    </row>
    <row r="9" spans="2:17" ht="18.75" customHeight="1" x14ac:dyDescent="0.2">
      <c r="B9" s="7" t="s">
        <v>54</v>
      </c>
      <c r="C9" s="9"/>
      <c r="H9" s="63"/>
      <c r="I9" s="123"/>
      <c r="J9" s="11" t="s">
        <v>13</v>
      </c>
      <c r="K9" s="125" t="s">
        <v>14</v>
      </c>
      <c r="L9" s="121"/>
      <c r="M9" s="118"/>
      <c r="N9" s="116"/>
      <c r="O9" s="61"/>
      <c r="P9" s="61"/>
      <c r="Q9" s="62"/>
    </row>
    <row r="10" spans="2:17" ht="18.75" customHeight="1" x14ac:dyDescent="0.2">
      <c r="C10" s="27" t="s">
        <v>55</v>
      </c>
      <c r="D10" s="146"/>
      <c r="E10" s="147"/>
      <c r="F10" s="46"/>
      <c r="H10" s="63"/>
      <c r="I10" s="123"/>
      <c r="J10" s="11" t="s">
        <v>15</v>
      </c>
      <c r="K10" s="125" t="s">
        <v>16</v>
      </c>
      <c r="L10" s="121"/>
      <c r="M10" s="118"/>
      <c r="N10" s="116"/>
      <c r="O10" s="61"/>
      <c r="P10" s="61"/>
      <c r="Q10" s="62"/>
    </row>
    <row r="11" spans="2:17" ht="18.75" customHeight="1" x14ac:dyDescent="0.2">
      <c r="C11" s="28" t="s">
        <v>120</v>
      </c>
      <c r="D11" s="140"/>
      <c r="E11" s="141"/>
      <c r="F11" s="47"/>
      <c r="H11" s="63"/>
      <c r="I11" s="123"/>
      <c r="J11" s="11" t="s">
        <v>17</v>
      </c>
      <c r="K11" s="125" t="s">
        <v>18</v>
      </c>
      <c r="L11" s="121"/>
      <c r="M11" s="118"/>
      <c r="N11" s="116"/>
      <c r="O11" s="61"/>
      <c r="P11" s="61"/>
      <c r="Q11" s="62"/>
    </row>
    <row r="12" spans="2:17" ht="18.75" customHeight="1" x14ac:dyDescent="0.2">
      <c r="C12" s="27" t="s">
        <v>56</v>
      </c>
      <c r="D12" s="138"/>
      <c r="E12" s="139"/>
      <c r="F12" s="46"/>
      <c r="H12" s="63"/>
      <c r="I12" s="123"/>
      <c r="J12" s="11" t="s">
        <v>19</v>
      </c>
      <c r="K12" s="125" t="s">
        <v>20</v>
      </c>
      <c r="L12" s="121"/>
      <c r="M12" s="118"/>
      <c r="N12" s="116"/>
      <c r="O12" s="61"/>
      <c r="P12" s="61"/>
      <c r="Q12" s="62"/>
    </row>
    <row r="13" spans="2:17" ht="18.75" customHeight="1" x14ac:dyDescent="0.2">
      <c r="C13" s="31" t="s">
        <v>57</v>
      </c>
      <c r="D13" s="136"/>
      <c r="E13" s="137"/>
      <c r="F13" s="46"/>
      <c r="H13" s="63"/>
      <c r="I13" s="123"/>
      <c r="J13" s="11" t="s">
        <v>21</v>
      </c>
      <c r="K13" s="125" t="s">
        <v>22</v>
      </c>
      <c r="L13" s="121"/>
      <c r="M13" s="118"/>
      <c r="N13" s="116"/>
      <c r="O13" s="61"/>
      <c r="P13" s="61"/>
      <c r="Q13" s="62"/>
    </row>
    <row r="14" spans="2:17" ht="18.75" customHeight="1" x14ac:dyDescent="0.2">
      <c r="C14" s="30" t="s">
        <v>58</v>
      </c>
      <c r="D14" s="144"/>
      <c r="E14" s="145"/>
      <c r="F14" s="46"/>
      <c r="H14" s="63"/>
      <c r="I14" s="123"/>
      <c r="J14" s="11" t="s">
        <v>23</v>
      </c>
      <c r="K14" s="125" t="s">
        <v>24</v>
      </c>
      <c r="L14" s="121"/>
      <c r="M14" s="118"/>
      <c r="N14" s="116"/>
      <c r="O14" s="61"/>
      <c r="P14" s="61"/>
      <c r="Q14" s="62"/>
    </row>
    <row r="15" spans="2:17" ht="18.75" customHeight="1" x14ac:dyDescent="0.2">
      <c r="C15" s="28" t="s">
        <v>59</v>
      </c>
      <c r="D15" s="142"/>
      <c r="E15" s="143"/>
      <c r="F15" s="46"/>
      <c r="H15" s="63"/>
      <c r="I15" s="123"/>
      <c r="J15" s="11">
        <v>10</v>
      </c>
      <c r="K15" s="125" t="s">
        <v>25</v>
      </c>
      <c r="L15" s="121"/>
      <c r="M15" s="118"/>
      <c r="N15" s="116"/>
      <c r="O15" s="61"/>
      <c r="P15" s="61"/>
      <c r="Q15" s="62"/>
    </row>
    <row r="16" spans="2:17" ht="18.75" customHeight="1" x14ac:dyDescent="0.2">
      <c r="C16" s="27" t="s">
        <v>51</v>
      </c>
      <c r="D16" s="138"/>
      <c r="E16" s="139"/>
      <c r="F16" s="46"/>
      <c r="H16" s="63"/>
      <c r="I16" s="123"/>
      <c r="J16" s="11">
        <v>11</v>
      </c>
      <c r="K16" s="125" t="s">
        <v>47</v>
      </c>
      <c r="L16" s="121"/>
      <c r="M16" s="118"/>
      <c r="N16" s="116"/>
      <c r="O16" s="61"/>
      <c r="P16" s="61"/>
      <c r="Q16" s="62"/>
    </row>
    <row r="17" spans="2:17" ht="18.75" customHeight="1" x14ac:dyDescent="0.2">
      <c r="C17" s="31" t="s">
        <v>53</v>
      </c>
      <c r="D17" s="136"/>
      <c r="E17" s="137"/>
      <c r="F17" s="46"/>
      <c r="H17" s="63"/>
      <c r="I17" s="123"/>
      <c r="J17" s="11">
        <v>12</v>
      </c>
      <c r="K17" s="125" t="s">
        <v>26</v>
      </c>
      <c r="L17" s="121"/>
      <c r="M17" s="118"/>
      <c r="N17" s="116"/>
      <c r="O17" s="61"/>
      <c r="P17" s="61"/>
      <c r="Q17" s="62"/>
    </row>
    <row r="18" spans="2:17" ht="18.75" customHeight="1" x14ac:dyDescent="0.2">
      <c r="C18" s="163" t="s">
        <v>118</v>
      </c>
      <c r="D18" s="163"/>
      <c r="E18" s="163"/>
      <c r="F18" s="46"/>
      <c r="H18" s="63"/>
      <c r="I18" s="123"/>
      <c r="J18" s="11">
        <v>13</v>
      </c>
      <c r="K18" s="125" t="s">
        <v>101</v>
      </c>
      <c r="L18" s="121"/>
      <c r="M18" s="118"/>
      <c r="N18" s="116"/>
      <c r="O18" s="61"/>
      <c r="P18" s="61"/>
      <c r="Q18" s="62"/>
    </row>
    <row r="19" spans="2:17" ht="18.75" customHeight="1" x14ac:dyDescent="0.2">
      <c r="C19" s="9"/>
      <c r="D19" s="26"/>
      <c r="E19" s="26"/>
      <c r="F19" s="26"/>
      <c r="H19" s="63"/>
      <c r="I19" s="123"/>
      <c r="J19" s="11">
        <v>14</v>
      </c>
      <c r="K19" s="125" t="s">
        <v>27</v>
      </c>
      <c r="L19" s="121"/>
      <c r="M19" s="118"/>
      <c r="N19" s="116"/>
      <c r="O19" s="61"/>
      <c r="P19" s="61"/>
      <c r="Q19" s="62"/>
    </row>
    <row r="20" spans="2:17" ht="18.75" customHeight="1" x14ac:dyDescent="0.2">
      <c r="B20" s="9" t="s">
        <v>84</v>
      </c>
      <c r="D20" s="26"/>
      <c r="E20" s="26"/>
      <c r="F20" s="48"/>
      <c r="H20" s="63"/>
      <c r="I20" s="123"/>
      <c r="J20" s="11">
        <v>15</v>
      </c>
      <c r="K20" s="125" t="s">
        <v>28</v>
      </c>
      <c r="L20" s="121"/>
      <c r="M20" s="118"/>
      <c r="N20" s="116"/>
      <c r="O20" s="61"/>
      <c r="P20" s="61"/>
      <c r="Q20" s="62"/>
    </row>
    <row r="21" spans="2:17" ht="18.75" customHeight="1" x14ac:dyDescent="0.2">
      <c r="B21" s="9"/>
      <c r="C21" s="153" t="s">
        <v>119</v>
      </c>
      <c r="D21" s="153"/>
      <c r="E21" s="153"/>
      <c r="H21" s="63"/>
      <c r="I21" s="123"/>
      <c r="J21" s="11">
        <v>16</v>
      </c>
      <c r="K21" s="125" t="s">
        <v>29</v>
      </c>
      <c r="L21" s="121"/>
      <c r="M21" s="118"/>
      <c r="N21" s="116"/>
      <c r="O21" s="61"/>
      <c r="P21" s="61"/>
      <c r="Q21" s="62"/>
    </row>
    <row r="22" spans="2:17" ht="18.75" customHeight="1" x14ac:dyDescent="0.2">
      <c r="B22" s="9"/>
      <c r="C22" s="154"/>
      <c r="D22" s="154"/>
      <c r="E22" s="154"/>
      <c r="F22" s="48"/>
      <c r="H22" s="63"/>
      <c r="I22" s="123"/>
      <c r="J22" s="11">
        <v>17</v>
      </c>
      <c r="K22" s="125" t="s">
        <v>30</v>
      </c>
      <c r="L22" s="121"/>
      <c r="M22" s="118"/>
      <c r="N22" s="116"/>
      <c r="O22" s="61"/>
      <c r="P22" s="61"/>
      <c r="Q22" s="62"/>
    </row>
    <row r="23" spans="2:17" ht="18.75" customHeight="1" x14ac:dyDescent="0.2">
      <c r="C23" s="27" t="s">
        <v>64</v>
      </c>
      <c r="D23" s="138"/>
      <c r="E23" s="139"/>
      <c r="F23" s="46"/>
      <c r="H23" s="63"/>
      <c r="I23" s="123"/>
      <c r="J23" s="11">
        <v>18</v>
      </c>
      <c r="K23" s="125" t="s">
        <v>31</v>
      </c>
      <c r="L23" s="121"/>
      <c r="M23" s="118"/>
      <c r="N23" s="116"/>
      <c r="O23" s="61"/>
      <c r="P23" s="61"/>
      <c r="Q23" s="62"/>
    </row>
    <row r="24" spans="2:17" ht="18.75" customHeight="1" x14ac:dyDescent="0.2">
      <c r="C24" s="28" t="s">
        <v>65</v>
      </c>
      <c r="D24" s="142"/>
      <c r="E24" s="143"/>
      <c r="F24" s="46"/>
      <c r="H24" s="63"/>
      <c r="I24" s="123"/>
      <c r="J24" s="11">
        <v>19</v>
      </c>
      <c r="K24" s="125" t="s">
        <v>32</v>
      </c>
      <c r="L24" s="121"/>
      <c r="M24" s="118"/>
      <c r="N24" s="116"/>
      <c r="O24" s="61"/>
      <c r="P24" s="61"/>
      <c r="Q24" s="62"/>
    </row>
    <row r="25" spans="2:17" ht="18.75" customHeight="1" x14ac:dyDescent="0.2">
      <c r="C25" s="29" t="s">
        <v>62</v>
      </c>
      <c r="D25" s="156"/>
      <c r="E25" s="157"/>
      <c r="F25" s="46"/>
      <c r="H25" s="63"/>
      <c r="I25" s="123"/>
      <c r="J25" s="11">
        <v>20</v>
      </c>
      <c r="K25" s="125" t="s">
        <v>33</v>
      </c>
      <c r="L25" s="121"/>
      <c r="M25" s="118"/>
      <c r="N25" s="116"/>
      <c r="O25" s="61"/>
      <c r="P25" s="61"/>
      <c r="Q25" s="62"/>
    </row>
    <row r="26" spans="2:17" ht="18.75" customHeight="1" x14ac:dyDescent="0.2">
      <c r="C26" s="30" t="s">
        <v>60</v>
      </c>
      <c r="D26" s="144"/>
      <c r="E26" s="145"/>
      <c r="F26" s="46"/>
      <c r="H26" s="63"/>
      <c r="I26" s="123"/>
      <c r="J26" s="11">
        <v>21</v>
      </c>
      <c r="K26" s="125" t="s">
        <v>34</v>
      </c>
      <c r="L26" s="121"/>
      <c r="M26" s="118"/>
      <c r="N26" s="116"/>
      <c r="O26" s="61"/>
      <c r="P26" s="61"/>
      <c r="Q26" s="62"/>
    </row>
    <row r="27" spans="2:17" ht="18.75" customHeight="1" x14ac:dyDescent="0.2">
      <c r="C27" s="28" t="s">
        <v>61</v>
      </c>
      <c r="D27" s="142"/>
      <c r="E27" s="143"/>
      <c r="F27" s="46"/>
      <c r="H27" s="63"/>
      <c r="I27" s="123"/>
      <c r="J27" s="11">
        <v>22</v>
      </c>
      <c r="K27" s="125" t="s">
        <v>35</v>
      </c>
      <c r="L27" s="121"/>
      <c r="M27" s="118"/>
      <c r="N27" s="116"/>
      <c r="O27" s="61"/>
      <c r="P27" s="61"/>
      <c r="Q27" s="62"/>
    </row>
    <row r="28" spans="2:17" ht="18.75" customHeight="1" x14ac:dyDescent="0.2">
      <c r="C28" s="27" t="s">
        <v>51</v>
      </c>
      <c r="D28" s="138"/>
      <c r="E28" s="139"/>
      <c r="F28" s="46"/>
      <c r="H28" s="63"/>
      <c r="I28" s="123"/>
      <c r="J28" s="11">
        <v>23</v>
      </c>
      <c r="K28" s="125" t="s">
        <v>36</v>
      </c>
      <c r="L28" s="121"/>
      <c r="M28" s="118"/>
      <c r="N28" s="116"/>
      <c r="O28" s="61"/>
      <c r="P28" s="61"/>
      <c r="Q28" s="62"/>
    </row>
    <row r="29" spans="2:17" ht="18.75" customHeight="1" x14ac:dyDescent="0.2">
      <c r="C29" s="31" t="s">
        <v>53</v>
      </c>
      <c r="D29" s="136"/>
      <c r="E29" s="137"/>
      <c r="F29" s="46"/>
      <c r="H29" s="63"/>
      <c r="I29" s="123"/>
      <c r="J29" s="11">
        <v>24</v>
      </c>
      <c r="K29" s="125" t="s">
        <v>37</v>
      </c>
      <c r="L29" s="121"/>
      <c r="M29" s="118"/>
      <c r="N29" s="116"/>
      <c r="O29" s="61"/>
      <c r="P29" s="61"/>
      <c r="Q29" s="62"/>
    </row>
    <row r="30" spans="2:17" ht="18.75" customHeight="1" x14ac:dyDescent="0.2">
      <c r="C30" s="9"/>
      <c r="H30" s="63"/>
      <c r="I30" s="123"/>
      <c r="J30" s="11">
        <v>25</v>
      </c>
      <c r="K30" s="125" t="s">
        <v>38</v>
      </c>
      <c r="L30" s="121"/>
      <c r="M30" s="118"/>
      <c r="N30" s="116"/>
      <c r="O30" s="61"/>
      <c r="P30" s="61"/>
      <c r="Q30" s="62"/>
    </row>
    <row r="31" spans="2:17" ht="18.75" customHeight="1" x14ac:dyDescent="0.2">
      <c r="B31" s="9" t="s">
        <v>3</v>
      </c>
      <c r="H31" s="63"/>
      <c r="I31" s="123"/>
      <c r="J31" s="11">
        <v>26</v>
      </c>
      <c r="K31" s="125" t="s">
        <v>39</v>
      </c>
      <c r="L31" s="121"/>
      <c r="M31" s="118"/>
      <c r="N31" s="116"/>
      <c r="O31" s="61"/>
      <c r="P31" s="61"/>
      <c r="Q31" s="62"/>
    </row>
    <row r="32" spans="2:17" ht="18.75" customHeight="1" x14ac:dyDescent="0.2">
      <c r="C32" s="27" t="s">
        <v>105</v>
      </c>
      <c r="D32" s="64"/>
      <c r="E32" s="25" t="s">
        <v>111</v>
      </c>
      <c r="F32" s="49"/>
      <c r="H32" s="63"/>
      <c r="I32" s="123"/>
      <c r="J32" s="11">
        <v>27</v>
      </c>
      <c r="K32" s="125" t="s">
        <v>40</v>
      </c>
      <c r="L32" s="121"/>
      <c r="M32" s="118"/>
      <c r="N32" s="116"/>
      <c r="O32" s="61"/>
      <c r="P32" s="61"/>
      <c r="Q32" s="62"/>
    </row>
    <row r="33" spans="3:17" ht="18.75" customHeight="1" x14ac:dyDescent="0.2">
      <c r="C33" s="32" t="s">
        <v>115</v>
      </c>
      <c r="D33" s="50">
        <f>SUM(D34:D35)</f>
        <v>0</v>
      </c>
      <c r="E33" s="25" t="s">
        <v>112</v>
      </c>
      <c r="F33" s="49"/>
      <c r="H33" s="63"/>
      <c r="I33" s="123"/>
      <c r="J33" s="11">
        <v>28</v>
      </c>
      <c r="K33" s="125" t="s">
        <v>41</v>
      </c>
      <c r="L33" s="121"/>
      <c r="M33" s="118"/>
      <c r="N33" s="116"/>
      <c r="O33" s="61"/>
      <c r="P33" s="61"/>
      <c r="Q33" s="62"/>
    </row>
    <row r="34" spans="3:17" ht="18.75" customHeight="1" x14ac:dyDescent="0.2">
      <c r="C34" s="32" t="s">
        <v>116</v>
      </c>
      <c r="D34" s="65"/>
      <c r="E34" s="25" t="s">
        <v>112</v>
      </c>
      <c r="F34" s="49"/>
      <c r="H34" s="63"/>
      <c r="I34" s="126"/>
      <c r="J34" s="127">
        <v>29</v>
      </c>
      <c r="K34" s="128" t="s">
        <v>50</v>
      </c>
      <c r="L34" s="121"/>
      <c r="M34" s="119"/>
      <c r="N34" s="116"/>
      <c r="O34" s="61"/>
      <c r="P34" s="61"/>
      <c r="Q34" s="62"/>
    </row>
    <row r="35" spans="3:17" ht="18.75" customHeight="1" x14ac:dyDescent="0.2">
      <c r="C35" s="32" t="s">
        <v>117</v>
      </c>
      <c r="D35" s="65"/>
      <c r="E35" s="25" t="s">
        <v>112</v>
      </c>
      <c r="F35" s="25"/>
      <c r="H35" s="51"/>
      <c r="I35" s="51"/>
      <c r="J35" s="51"/>
      <c r="K35" s="54"/>
      <c r="L35" s="52"/>
      <c r="M35" s="53"/>
      <c r="N35" s="52"/>
      <c r="O35" s="52"/>
      <c r="P35" s="52"/>
      <c r="Q35" s="52"/>
    </row>
    <row r="36" spans="3:17" ht="18.75" customHeight="1" x14ac:dyDescent="0.2">
      <c r="C36" s="33" t="s">
        <v>109</v>
      </c>
      <c r="D36" s="66"/>
      <c r="E36" s="25" t="s">
        <v>113</v>
      </c>
      <c r="F36" s="25"/>
    </row>
    <row r="37" spans="3:17" ht="18.75" customHeight="1" x14ac:dyDescent="0.2"/>
    <row r="38" spans="3:17" ht="18.75" customHeight="1" x14ac:dyDescent="0.2"/>
  </sheetData>
  <sheetProtection sheet="1" objects="1" scenarios="1"/>
  <mergeCells count="27">
    <mergeCell ref="B2:E2"/>
    <mergeCell ref="D27:E27"/>
    <mergeCell ref="D26:E26"/>
    <mergeCell ref="D25:E25"/>
    <mergeCell ref="D24:E24"/>
    <mergeCell ref="D23:E23"/>
    <mergeCell ref="B4:E4"/>
    <mergeCell ref="B5:E5"/>
    <mergeCell ref="C18:E18"/>
    <mergeCell ref="B6:E6"/>
    <mergeCell ref="B7:E7"/>
    <mergeCell ref="N4:Q4"/>
    <mergeCell ref="M4:M5"/>
    <mergeCell ref="L4:L5"/>
    <mergeCell ref="D29:E29"/>
    <mergeCell ref="D28:E28"/>
    <mergeCell ref="D11:E11"/>
    <mergeCell ref="D17:E17"/>
    <mergeCell ref="D16:E16"/>
    <mergeCell ref="D15:E15"/>
    <mergeCell ref="D14:E14"/>
    <mergeCell ref="D12:E12"/>
    <mergeCell ref="D13:E13"/>
    <mergeCell ref="D10:E10"/>
    <mergeCell ref="H4:H5"/>
    <mergeCell ref="I4:K4"/>
    <mergeCell ref="C21:E22"/>
  </mergeCells>
  <phoneticPr fontId="9"/>
  <dataValidations count="3">
    <dataValidation imeMode="halfAlpha" allowBlank="1" showInputMessage="1" showErrorMessage="1" sqref="D33 F16:F18 D16:E17 D28:E29 F28:F29 D23:E23 F23 D10:E10 F10" xr:uid="{00000000-0002-0000-0000-000001000000}"/>
    <dataValidation type="list" allowBlank="1" showInputMessage="1" showErrorMessage="1" sqref="I6:I35" xr:uid="{00000000-0002-0000-0000-000002000000}">
      <formula1>"　,〇"</formula1>
    </dataValidation>
    <dataValidation imeMode="fullKatakana" allowBlank="1" showInputMessage="1" showErrorMessage="1" sqref="F12 D12:E12" xr:uid="{00000000-0002-0000-0000-000000000000}"/>
  </dataValidations>
  <pageMargins left="0.31496062992125984" right="0.31496062992125984" top="0.55118110236220474" bottom="0.35433070866141736" header="0.31496062992125984" footer="0.31496062992125984"/>
  <pageSetup paperSize="9" orientation="portrait" verticalDpi="0" r:id="rId1"/>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BU150"/>
  <sheetViews>
    <sheetView showGridLines="0" view="pageBreakPreview" topLeftCell="A7" zoomScale="70" zoomScaleNormal="100" zoomScaleSheetLayoutView="70" workbookViewId="0">
      <selection activeCell="H5" sqref="H5:J5"/>
    </sheetView>
  </sheetViews>
  <sheetFormatPr defaultColWidth="7.5" defaultRowHeight="12" x14ac:dyDescent="0.2"/>
  <cols>
    <col min="1" max="1" width="11.19921875" style="1" customWidth="1"/>
    <col min="2" max="10" width="1.8984375" style="1" customWidth="1"/>
    <col min="11" max="13" width="1.796875" style="1" customWidth="1"/>
    <col min="14" max="33" width="1.69921875" style="1" customWidth="1"/>
    <col min="34" max="34" width="1.796875" style="1" customWidth="1"/>
    <col min="35" max="35" width="1.69921875" style="1" customWidth="1"/>
    <col min="36" max="39" width="1.796875" style="1" customWidth="1"/>
    <col min="40" max="41" width="1.69921875" style="1" customWidth="1"/>
    <col min="42" max="43" width="3.5" style="1" customWidth="1"/>
    <col min="44" max="70" width="1.69921875" style="1" customWidth="1"/>
    <col min="71" max="71" width="1.59765625" style="1" customWidth="1"/>
    <col min="72" max="72" width="5.09765625" style="1" customWidth="1"/>
    <col min="73" max="73" width="1.69921875" style="1" customWidth="1"/>
    <col min="74" max="16384" width="7.5" style="1"/>
  </cols>
  <sheetData>
    <row r="1" spans="1:73" ht="33.75" customHeight="1" x14ac:dyDescent="0.2">
      <c r="A1" s="185" t="s">
        <v>93</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row>
    <row r="2" spans="1:73"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row>
    <row r="3" spans="1:73" ht="30" customHeight="1" x14ac:dyDescent="0.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81" t="s">
        <v>73</v>
      </c>
      <c r="AY3" s="181"/>
      <c r="AZ3" s="181"/>
      <c r="BA3" s="181"/>
      <c r="BB3" s="181"/>
      <c r="BC3" s="181"/>
      <c r="BD3" s="181"/>
      <c r="BE3" s="181"/>
      <c r="BF3" s="181"/>
      <c r="BG3" s="181"/>
      <c r="BH3" s="181"/>
      <c r="BI3" s="181"/>
      <c r="BJ3" s="181"/>
      <c r="BK3" s="181"/>
      <c r="BL3" s="181"/>
      <c r="BM3" s="181"/>
      <c r="BN3" s="181"/>
      <c r="BO3" s="181"/>
      <c r="BP3" s="181"/>
      <c r="BQ3" s="181"/>
      <c r="BR3" s="57"/>
      <c r="BS3" s="13"/>
      <c r="BT3" s="13"/>
      <c r="BU3" s="13"/>
    </row>
    <row r="4" spans="1:73" s="16" customFormat="1" ht="30" customHeight="1" x14ac:dyDescent="0.2">
      <c r="B4" s="15"/>
      <c r="C4" s="15"/>
      <c r="D4" s="15"/>
      <c r="E4" s="15"/>
      <c r="N4" s="15"/>
      <c r="O4" s="15"/>
      <c r="P4" s="15"/>
      <c r="Q4" s="15"/>
    </row>
    <row r="5" spans="1:73" s="16" customFormat="1" ht="30" customHeight="1" x14ac:dyDescent="0.2">
      <c r="A5" s="17"/>
      <c r="B5" s="169">
        <v>1</v>
      </c>
      <c r="C5" s="167"/>
      <c r="D5" s="167"/>
      <c r="E5" s="168"/>
      <c r="F5" s="58"/>
      <c r="G5" s="23" t="s">
        <v>0</v>
      </c>
      <c r="H5" s="169"/>
      <c r="I5" s="167"/>
      <c r="J5" s="168"/>
      <c r="K5" s="23" t="s">
        <v>1</v>
      </c>
      <c r="L5" s="23"/>
      <c r="M5" s="169"/>
      <c r="N5" s="168"/>
      <c r="O5" s="169"/>
      <c r="P5" s="167"/>
      <c r="Q5" s="167"/>
      <c r="R5" s="169"/>
      <c r="S5" s="167"/>
      <c r="T5" s="168"/>
      <c r="U5" s="17"/>
      <c r="V5" s="17"/>
      <c r="W5" s="55" t="s">
        <v>102</v>
      </c>
      <c r="X5" s="55"/>
      <c r="Y5" s="55"/>
      <c r="Z5" s="17"/>
      <c r="AA5" s="17"/>
      <c r="AB5" s="17"/>
      <c r="AC5" s="17"/>
      <c r="AD5" s="17"/>
      <c r="AE5" s="17"/>
    </row>
    <row r="6" spans="1:73" s="16" customFormat="1" ht="30" customHeight="1" x14ac:dyDescent="0.2">
      <c r="A6" s="17"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73" s="16" customFormat="1" ht="30" customHeight="1" x14ac:dyDescent="0.2">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73" s="16" customFormat="1" ht="30" customHeight="1" x14ac:dyDescent="0.2">
      <c r="A8" s="186" t="s">
        <v>2</v>
      </c>
      <c r="B8" s="186"/>
      <c r="C8" s="186"/>
      <c r="D8" s="186"/>
      <c r="E8" s="186"/>
      <c r="F8" s="56"/>
      <c r="G8" s="21"/>
    </row>
    <row r="9" spans="1:73" s="16" customFormat="1" ht="30" customHeight="1" x14ac:dyDescent="0.2">
      <c r="A9" s="21" t="s">
        <v>74</v>
      </c>
      <c r="B9" s="169" t="str">
        <f>MID('データ入力（建設工事）'!$D$10,1,1)</f>
        <v/>
      </c>
      <c r="C9" s="166"/>
      <c r="D9" s="165" t="str">
        <f>MID('データ入力（建設工事）'!$D$10,2,1)</f>
        <v/>
      </c>
      <c r="E9" s="166"/>
      <c r="F9" s="165" t="str">
        <f>MID('データ入力（建設工事）'!$D$10,3,1)</f>
        <v/>
      </c>
      <c r="G9" s="166"/>
      <c r="H9" s="165" t="str">
        <f>MID('データ入力（建設工事）'!$D$10,4,1)</f>
        <v/>
      </c>
      <c r="I9" s="166"/>
      <c r="J9" s="165" t="str">
        <f>MID('データ入力（建設工事）'!$D$10,5,1)</f>
        <v/>
      </c>
      <c r="K9" s="166"/>
      <c r="L9" s="165" t="str">
        <f>MID('データ入力（建設工事）'!$D$10,6,1)</f>
        <v/>
      </c>
      <c r="M9" s="166"/>
      <c r="N9" s="165" t="str">
        <f>MID('データ入力（建設工事）'!$D$10,7,1)</f>
        <v/>
      </c>
      <c r="O9" s="166"/>
      <c r="P9" s="165" t="str">
        <f>MID('データ入力（建設工事）'!$D$10,8,1)</f>
        <v/>
      </c>
      <c r="Q9" s="168"/>
      <c r="R9" s="19"/>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3" s="16" customFormat="1" ht="30" customHeight="1" x14ac:dyDescent="0.2">
      <c r="A10" s="21" t="s">
        <v>63</v>
      </c>
      <c r="B10" s="169" t="str">
        <f>MID('データ入力（建設工事）'!$D$11,1,1)</f>
        <v/>
      </c>
      <c r="C10" s="167"/>
      <c r="D10" s="166"/>
      <c r="E10" s="169" t="str">
        <f>MID('データ入力（建設工事）'!$D$11,2,1)</f>
        <v/>
      </c>
      <c r="F10" s="167"/>
      <c r="G10" s="166"/>
      <c r="H10" s="169" t="str">
        <f>MID('データ入力（建設工事）'!$D$11,3,1)</f>
        <v/>
      </c>
      <c r="I10" s="167"/>
      <c r="J10" s="166"/>
      <c r="K10" s="165" t="str">
        <f>MID('データ入力（建設工事）'!$D$11,4,1)</f>
        <v/>
      </c>
      <c r="L10" s="167"/>
      <c r="M10" s="166"/>
      <c r="N10" s="165" t="str">
        <f>MID('データ入力（建設工事）'!$D$11,5,1)</f>
        <v/>
      </c>
      <c r="O10" s="167"/>
      <c r="P10" s="166"/>
      <c r="Q10" s="165" t="str">
        <f>MID('データ入力（建設工事）'!$D$11,6,1)</f>
        <v/>
      </c>
      <c r="R10" s="167"/>
      <c r="S10" s="166"/>
      <c r="T10" s="165" t="str">
        <f>MID('データ入力（建設工事）'!$D$11,7,1)</f>
        <v/>
      </c>
      <c r="U10" s="167"/>
      <c r="V10" s="166"/>
      <c r="W10" s="165" t="str">
        <f>MID('データ入力（建設工事）'!$D$11,8,1)</f>
        <v/>
      </c>
      <c r="X10" s="167"/>
      <c r="Y10" s="166"/>
      <c r="Z10" s="165" t="str">
        <f>MID('データ入力（建設工事）'!$D$11,9,1)</f>
        <v/>
      </c>
      <c r="AA10" s="167"/>
      <c r="AB10" s="166"/>
      <c r="AC10" s="165" t="str">
        <f>MID('データ入力（建設工事）'!$D$11,10,1)</f>
        <v/>
      </c>
      <c r="AD10" s="167"/>
      <c r="AE10" s="166"/>
      <c r="AF10" s="165" t="str">
        <f>MID('データ入力（建設工事）'!$D$11,11,1)</f>
        <v/>
      </c>
      <c r="AG10" s="167"/>
      <c r="AH10" s="168"/>
      <c r="AI10" s="165" t="str">
        <f>MID('データ入力（建設工事）'!$D$11,12,1)</f>
        <v/>
      </c>
      <c r="AJ10" s="167"/>
      <c r="AK10" s="166"/>
      <c r="AL10" s="165" t="str">
        <f>MID('データ入力（建設工事）'!$D$11,13,1)</f>
        <v/>
      </c>
      <c r="AM10" s="167"/>
      <c r="AN10" s="166"/>
      <c r="AO10" s="165" t="str">
        <f>MID('データ入力（建設工事）'!$D$11,14,1)</f>
        <v/>
      </c>
      <c r="AP10" s="166"/>
      <c r="AQ10" s="165" t="str">
        <f>MID('データ入力（建設工事）'!$D$11,15,1)</f>
        <v/>
      </c>
      <c r="AR10" s="166"/>
      <c r="AS10" s="165" t="str">
        <f>MID('データ入力（建設工事）'!$D$11,16,1)</f>
        <v/>
      </c>
      <c r="AT10" s="167"/>
      <c r="AU10" s="166"/>
      <c r="AV10" s="165" t="str">
        <f>MID('データ入力（建設工事）'!$D$11,17,1)</f>
        <v/>
      </c>
      <c r="AW10" s="167"/>
      <c r="AX10" s="166"/>
      <c r="AY10" s="165" t="str">
        <f>MID('データ入力（建設工事）'!$D$11,18,1)</f>
        <v/>
      </c>
      <c r="AZ10" s="167"/>
      <c r="BA10" s="166"/>
      <c r="BB10" s="165" t="str">
        <f>MID('データ入力（建設工事）'!$D$11,19,1)</f>
        <v/>
      </c>
      <c r="BC10" s="167"/>
      <c r="BD10" s="166"/>
      <c r="BE10" s="165" t="str">
        <f>MID('データ入力（建設工事）'!$D$11,20,1)</f>
        <v/>
      </c>
      <c r="BF10" s="167"/>
      <c r="BG10" s="166"/>
      <c r="BH10" s="165" t="str">
        <f>MID('データ入力（建設工事）'!$D$11,21,1)</f>
        <v/>
      </c>
      <c r="BI10" s="167"/>
      <c r="BJ10" s="166"/>
      <c r="BK10" s="165" t="str">
        <f>MID('データ入力（建設工事）'!$D$11,22,1)</f>
        <v/>
      </c>
      <c r="BL10" s="167"/>
      <c r="BM10" s="166"/>
      <c r="BN10" s="165" t="str">
        <f>MID('データ入力（建設工事）'!$D$11,23,1)</f>
        <v/>
      </c>
      <c r="BO10" s="167"/>
      <c r="BP10" s="166"/>
      <c r="BQ10" s="165" t="str">
        <f>MID('データ入力（建設工事）'!$D$11,24,1)</f>
        <v/>
      </c>
      <c r="BR10" s="167"/>
      <c r="BS10" s="168"/>
      <c r="BT10" s="22"/>
    </row>
    <row r="11" spans="1:73" s="16" customFormat="1" ht="30" customHeight="1" x14ac:dyDescent="0.2">
      <c r="A11" s="21"/>
      <c r="B11" s="169" t="str">
        <f>MID('データ入力（建設工事）'!$D$11,25,1)</f>
        <v/>
      </c>
      <c r="C11" s="167"/>
      <c r="D11" s="166"/>
      <c r="E11" s="169" t="str">
        <f>MID('データ入力（建設工事）'!$D$11,26,1)</f>
        <v/>
      </c>
      <c r="F11" s="167"/>
      <c r="G11" s="166"/>
      <c r="H11" s="169" t="str">
        <f>MID('データ入力（建設工事）'!$D$11,27,1)</f>
        <v/>
      </c>
      <c r="I11" s="167"/>
      <c r="J11" s="166"/>
      <c r="K11" s="165" t="str">
        <f>MID('データ入力（建設工事）'!$D$11,28,1)</f>
        <v/>
      </c>
      <c r="L11" s="167"/>
      <c r="M11" s="166"/>
      <c r="N11" s="165" t="str">
        <f>MID('データ入力（建設工事）'!$D$11,29,1)</f>
        <v/>
      </c>
      <c r="O11" s="167"/>
      <c r="P11" s="166"/>
      <c r="Q11" s="165" t="str">
        <f>MID('データ入力（建設工事）'!$D$11,30,1)</f>
        <v/>
      </c>
      <c r="R11" s="167"/>
      <c r="S11" s="166"/>
      <c r="T11" s="165" t="str">
        <f>MID('データ入力（建設工事）'!$D$11,31,1)</f>
        <v/>
      </c>
      <c r="U11" s="167"/>
      <c r="V11" s="166"/>
      <c r="W11" s="165" t="str">
        <f>MID('データ入力（建設工事）'!$D$11,32,1)</f>
        <v/>
      </c>
      <c r="X11" s="167"/>
      <c r="Y11" s="166"/>
      <c r="Z11" s="165" t="str">
        <f>MID('データ入力（建設工事）'!$D$11,33,1)</f>
        <v/>
      </c>
      <c r="AA11" s="167"/>
      <c r="AB11" s="166"/>
      <c r="AC11" s="165" t="str">
        <f>MID('データ入力（建設工事）'!$D$11,34,1)</f>
        <v/>
      </c>
      <c r="AD11" s="167"/>
      <c r="AE11" s="166"/>
      <c r="AF11" s="165" t="str">
        <f>MID('データ入力（建設工事）'!$D$11,35,1)</f>
        <v/>
      </c>
      <c r="AG11" s="167"/>
      <c r="AH11" s="168"/>
      <c r="AI11" s="165" t="str">
        <f>MID('データ入力（建設工事）'!$D$11,36,1)</f>
        <v/>
      </c>
      <c r="AJ11" s="167"/>
      <c r="AK11" s="166"/>
      <c r="AL11" s="165" t="str">
        <f>MID('データ入力（建設工事）'!$D$11,37,1)</f>
        <v/>
      </c>
      <c r="AM11" s="167"/>
      <c r="AN11" s="166"/>
      <c r="AO11" s="165" t="str">
        <f>MID('データ入力（建設工事）'!$D$11,38,1)</f>
        <v/>
      </c>
      <c r="AP11" s="166"/>
      <c r="AQ11" s="165" t="str">
        <f>MID('データ入力（建設工事）'!$D$11,39,1)</f>
        <v/>
      </c>
      <c r="AR11" s="166"/>
      <c r="AS11" s="165" t="str">
        <f>MID('データ入力（建設工事）'!$D$11,40,1)</f>
        <v/>
      </c>
      <c r="AT11" s="167"/>
      <c r="AU11" s="166"/>
      <c r="AV11" s="165" t="str">
        <f>MID('データ入力（建設工事）'!$D$11,41,1)</f>
        <v/>
      </c>
      <c r="AW11" s="167"/>
      <c r="AX11" s="166"/>
      <c r="AY11" s="165" t="str">
        <f>MID('データ入力（建設工事）'!$D$11,42,1)</f>
        <v/>
      </c>
      <c r="AZ11" s="167"/>
      <c r="BA11" s="166"/>
      <c r="BB11" s="165" t="str">
        <f>MID('データ入力（建設工事）'!$D$11,43,1)</f>
        <v/>
      </c>
      <c r="BC11" s="167"/>
      <c r="BD11" s="166"/>
      <c r="BE11" s="165" t="str">
        <f>MID('データ入力（建設工事）'!$D$11,44,1)</f>
        <v/>
      </c>
      <c r="BF11" s="167"/>
      <c r="BG11" s="166"/>
      <c r="BH11" s="165" t="str">
        <f>MID('データ入力（建設工事）'!$D$11,45,1)</f>
        <v/>
      </c>
      <c r="BI11" s="167"/>
      <c r="BJ11" s="166"/>
      <c r="BK11" s="165" t="str">
        <f>MID('データ入力（建設工事）'!$D$11,46,1)</f>
        <v/>
      </c>
      <c r="BL11" s="167"/>
      <c r="BM11" s="166"/>
      <c r="BN11" s="165" t="str">
        <f>MID('データ入力（建設工事）'!$D$11,47,1)</f>
        <v/>
      </c>
      <c r="BO11" s="167"/>
      <c r="BP11" s="166"/>
      <c r="BQ11" s="165" t="str">
        <f>MID('データ入力（建設工事）'!$D$11,48,1)</f>
        <v/>
      </c>
      <c r="BR11" s="167"/>
      <c r="BS11" s="168"/>
    </row>
    <row r="12" spans="1:73" s="16" customFormat="1" ht="30" customHeight="1" x14ac:dyDescent="0.2">
      <c r="A12" s="2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3" s="16" customFormat="1" ht="30" customHeight="1" x14ac:dyDescent="0.2">
      <c r="A13" s="21" t="s">
        <v>75</v>
      </c>
      <c r="B13" s="169" t="str">
        <f>MID('データ入力（建設工事）'!$D$12,1,1)</f>
        <v/>
      </c>
      <c r="C13" s="166"/>
      <c r="D13" s="165" t="str">
        <f>MID('データ入力（建設工事）'!$D$12,2,1)</f>
        <v/>
      </c>
      <c r="E13" s="166"/>
      <c r="F13" s="165" t="str">
        <f>MID('データ入力（建設工事）'!$D$12,3,1)</f>
        <v/>
      </c>
      <c r="G13" s="166"/>
      <c r="H13" s="165" t="str">
        <f>MID('データ入力（建設工事）'!$D$12,4,1)</f>
        <v/>
      </c>
      <c r="I13" s="166"/>
      <c r="J13" s="165" t="str">
        <f>MID('データ入力（建設工事）'!$D$12,5,1)</f>
        <v/>
      </c>
      <c r="K13" s="166"/>
      <c r="L13" s="165" t="str">
        <f>MID('データ入力（建設工事）'!$D$12,6,1)</f>
        <v/>
      </c>
      <c r="M13" s="166"/>
      <c r="N13" s="165" t="str">
        <f>MID('データ入力（建設工事）'!$D$12,7,1)</f>
        <v/>
      </c>
      <c r="O13" s="166"/>
      <c r="P13" s="165" t="str">
        <f>MID('データ入力（建設工事）'!$D$12,8,1)</f>
        <v/>
      </c>
      <c r="Q13" s="168"/>
      <c r="R13" s="165" t="str">
        <f>MID('データ入力（建設工事）'!$D$12,9,1)</f>
        <v/>
      </c>
      <c r="S13" s="166"/>
      <c r="T13" s="165" t="str">
        <f>MID('データ入力（建設工事）'!$D$12,10,1)</f>
        <v/>
      </c>
      <c r="U13" s="166"/>
      <c r="V13" s="165" t="str">
        <f>MID('データ入力（建設工事）'!$D$12,11,1)</f>
        <v/>
      </c>
      <c r="W13" s="166"/>
      <c r="X13" s="165" t="str">
        <f>MID('データ入力（建設工事）'!$D$12,12,1)</f>
        <v/>
      </c>
      <c r="Y13" s="166"/>
      <c r="Z13" s="165" t="str">
        <f>MID('データ入力（建設工事）'!$D$12,13,1)</f>
        <v/>
      </c>
      <c r="AA13" s="166"/>
      <c r="AB13" s="165" t="str">
        <f>MID('データ入力（建設工事）'!$D$12,14,1)</f>
        <v/>
      </c>
      <c r="AC13" s="166"/>
      <c r="AD13" s="165" t="str">
        <f>MID('データ入力（建設工事）'!$D$12,15,1)</f>
        <v/>
      </c>
      <c r="AE13" s="166"/>
      <c r="AF13" s="165" t="str">
        <f>MID('データ入力（建設工事）'!$D$12,16,1)</f>
        <v/>
      </c>
      <c r="AG13" s="166"/>
      <c r="AH13" s="165" t="str">
        <f>MID('データ入力（建設工事）'!$D$12,17,1)</f>
        <v/>
      </c>
      <c r="AI13" s="166"/>
      <c r="AJ13" s="165" t="str">
        <f>MID('データ入力（建設工事）'!$D$12,18,1)</f>
        <v/>
      </c>
      <c r="AK13" s="166"/>
      <c r="AL13" s="165" t="str">
        <f>MID('データ入力（建設工事）'!$D$12,19,1)</f>
        <v/>
      </c>
      <c r="AM13" s="166"/>
      <c r="AN13" s="165" t="str">
        <f>MID('データ入力（建設工事）'!$D$12,20,1)</f>
        <v/>
      </c>
      <c r="AO13" s="166"/>
      <c r="AP13" s="14" t="str">
        <f>MID('データ入力（建設工事）'!$D$12,21,1)</f>
        <v/>
      </c>
      <c r="AQ13" s="14" t="str">
        <f>MID('データ入力（建設工事）'!$D$12,22,1)</f>
        <v/>
      </c>
      <c r="AR13" s="165" t="str">
        <f>MID('データ入力（建設工事）'!$D$12,23,1)</f>
        <v/>
      </c>
      <c r="AS13" s="166"/>
      <c r="AT13" s="165" t="str">
        <f>MID('データ入力（建設工事）'!$D$12,24,1)</f>
        <v/>
      </c>
      <c r="AU13" s="166"/>
      <c r="AV13" s="165" t="str">
        <f>MID('データ入力（建設工事）'!$D$12,25,1)</f>
        <v/>
      </c>
      <c r="AW13" s="166"/>
      <c r="AX13" s="165" t="str">
        <f>MID('データ入力（建設工事）'!$D$12,26,1)</f>
        <v/>
      </c>
      <c r="AY13" s="166"/>
      <c r="AZ13" s="165" t="str">
        <f>MID('データ入力（建設工事）'!$D$12,27,1)</f>
        <v/>
      </c>
      <c r="BA13" s="166"/>
      <c r="BB13" s="165" t="str">
        <f>MID('データ入力（建設工事）'!$D$12,28,1)</f>
        <v/>
      </c>
      <c r="BC13" s="166"/>
      <c r="BD13" s="165" t="str">
        <f>MID('データ入力（建設工事）'!$D$12,29,1)</f>
        <v/>
      </c>
      <c r="BE13" s="166"/>
      <c r="BF13" s="165" t="str">
        <f>MID('データ入力（建設工事）'!$D$12,30,1)</f>
        <v/>
      </c>
      <c r="BG13" s="166"/>
      <c r="BH13" s="165" t="str">
        <f>MID('データ入力（建設工事）'!$D$12,31,1)</f>
        <v/>
      </c>
      <c r="BI13" s="166"/>
      <c r="BJ13" s="165" t="str">
        <f>MID('データ入力（建設工事）'!$D$12,32,1)</f>
        <v/>
      </c>
      <c r="BK13" s="166"/>
      <c r="BL13" s="165" t="str">
        <f>MID('データ入力（建設工事）'!$D$12,33,1)</f>
        <v/>
      </c>
      <c r="BM13" s="166"/>
      <c r="BN13" s="165" t="str">
        <f>MID('データ入力（建設工事）'!$D$12,34,1)</f>
        <v/>
      </c>
      <c r="BO13" s="166"/>
      <c r="BP13" s="165" t="str">
        <f>MID('データ入力（建設工事）'!$D$12,35,1)</f>
        <v/>
      </c>
      <c r="BQ13" s="166"/>
      <c r="BR13" s="165" t="str">
        <f>MID('データ入力（建設工事）'!$D$12,36,1)</f>
        <v/>
      </c>
      <c r="BS13" s="168"/>
    </row>
    <row r="14" spans="1:73" s="16" customFormat="1" ht="30" customHeight="1" x14ac:dyDescent="0.2">
      <c r="A14" s="21" t="s">
        <v>79</v>
      </c>
      <c r="B14" s="169" t="str">
        <f>MID('データ入力（建設工事）'!$D$13,1,1)</f>
        <v/>
      </c>
      <c r="C14" s="167"/>
      <c r="D14" s="166"/>
      <c r="E14" s="169" t="str">
        <f>MID('データ入力（建設工事）'!$D$13,2,1)</f>
        <v/>
      </c>
      <c r="F14" s="167"/>
      <c r="G14" s="166"/>
      <c r="H14" s="169" t="str">
        <f>MID('データ入力（建設工事）'!$D$13,3,1)</f>
        <v/>
      </c>
      <c r="I14" s="167"/>
      <c r="J14" s="166"/>
      <c r="K14" s="165" t="str">
        <f>MID('データ入力（建設工事）'!$D$13,4,1)</f>
        <v/>
      </c>
      <c r="L14" s="167"/>
      <c r="M14" s="166"/>
      <c r="N14" s="165" t="str">
        <f>MID('データ入力（建設工事）'!$D$13,5,1)</f>
        <v/>
      </c>
      <c r="O14" s="167"/>
      <c r="P14" s="166"/>
      <c r="Q14" s="165" t="str">
        <f>MID('データ入力（建設工事）'!$D$13,6,1)</f>
        <v/>
      </c>
      <c r="R14" s="167"/>
      <c r="S14" s="166"/>
      <c r="T14" s="165" t="str">
        <f>MID('データ入力（建設工事）'!$D$13,7,1)</f>
        <v/>
      </c>
      <c r="U14" s="167"/>
      <c r="V14" s="166"/>
      <c r="W14" s="165" t="str">
        <f>MID('データ入力（建設工事）'!$D$13,8,1)</f>
        <v/>
      </c>
      <c r="X14" s="167"/>
      <c r="Y14" s="166"/>
      <c r="Z14" s="165" t="str">
        <f>MID('データ入力（建設工事）'!$D$13,9,1)</f>
        <v/>
      </c>
      <c r="AA14" s="167"/>
      <c r="AB14" s="166"/>
      <c r="AC14" s="165" t="str">
        <f>MID('データ入力（建設工事）'!$D$13,10,1)</f>
        <v/>
      </c>
      <c r="AD14" s="167"/>
      <c r="AE14" s="166"/>
      <c r="AF14" s="165" t="str">
        <f>MID('データ入力（建設工事）'!$D$13,11,1)</f>
        <v/>
      </c>
      <c r="AG14" s="167"/>
      <c r="AH14" s="168"/>
      <c r="AI14" s="165" t="str">
        <f>MID('データ入力（建設工事）'!$D$13,12,1)</f>
        <v/>
      </c>
      <c r="AJ14" s="167"/>
      <c r="AK14" s="166"/>
      <c r="AL14" s="165" t="str">
        <f>MID('データ入力（建設工事）'!$D$13,13,1)</f>
        <v/>
      </c>
      <c r="AM14" s="167"/>
      <c r="AN14" s="166"/>
      <c r="AO14" s="165" t="str">
        <f>MID('データ入力（建設工事）'!$D$13,14,1)</f>
        <v/>
      </c>
      <c r="AP14" s="166"/>
      <c r="AQ14" s="165" t="str">
        <f>MID('データ入力（建設工事）'!$D$13,15,1)</f>
        <v/>
      </c>
      <c r="AR14" s="166"/>
      <c r="AS14" s="165" t="str">
        <f>MID('データ入力（建設工事）'!$D$13,16,1)</f>
        <v/>
      </c>
      <c r="AT14" s="167"/>
      <c r="AU14" s="166"/>
      <c r="AV14" s="165" t="str">
        <f>MID('データ入力（建設工事）'!$D$13,17,1)</f>
        <v/>
      </c>
      <c r="AW14" s="167"/>
      <c r="AX14" s="166"/>
      <c r="AY14" s="165" t="str">
        <f>MID('データ入力（建設工事）'!$D$13,18,1)</f>
        <v/>
      </c>
      <c r="AZ14" s="167"/>
      <c r="BA14" s="166"/>
      <c r="BB14" s="165" t="str">
        <f>MID('データ入力（建設工事）'!$D$13,19,1)</f>
        <v/>
      </c>
      <c r="BC14" s="167"/>
      <c r="BD14" s="166"/>
      <c r="BE14" s="165" t="str">
        <f>MID('データ入力（建設工事）'!$D$13,20,1)</f>
        <v/>
      </c>
      <c r="BF14" s="167"/>
      <c r="BG14" s="166"/>
      <c r="BH14" s="165" t="str">
        <f>MID('データ入力（建設工事）'!$D$13,21,1)</f>
        <v/>
      </c>
      <c r="BI14" s="167"/>
      <c r="BJ14" s="166"/>
      <c r="BK14" s="165" t="str">
        <f>MID('データ入力（建設工事）'!$D$13,22,1)</f>
        <v/>
      </c>
      <c r="BL14" s="167"/>
      <c r="BM14" s="166"/>
      <c r="BN14" s="165" t="str">
        <f>MID('データ入力（建設工事）'!$D$13,23,1)</f>
        <v/>
      </c>
      <c r="BO14" s="167"/>
      <c r="BP14" s="166"/>
      <c r="BQ14" s="165" t="str">
        <f>MID('データ入力（建設工事）'!$D$13,24,1)</f>
        <v/>
      </c>
      <c r="BR14" s="167"/>
      <c r="BS14" s="168"/>
      <c r="BT14" s="22"/>
    </row>
    <row r="15" spans="1:73" s="16" customFormat="1" ht="30" customHeight="1" x14ac:dyDescent="0.2">
      <c r="A15" s="2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73" s="16" customFormat="1" ht="30" customHeight="1" x14ac:dyDescent="0.2">
      <c r="A16" s="21" t="s">
        <v>80</v>
      </c>
      <c r="B16" s="169" t="str">
        <f>MID('データ入力（建設工事）'!$D$14,1,1)</f>
        <v/>
      </c>
      <c r="C16" s="167"/>
      <c r="D16" s="166"/>
      <c r="E16" s="165" t="str">
        <f>MID('データ入力（建設工事）'!$D$14,2,1)</f>
        <v/>
      </c>
      <c r="F16" s="167"/>
      <c r="G16" s="166"/>
      <c r="H16" s="165" t="str">
        <f>MID('データ入力（建設工事）'!$D$14,3,1)</f>
        <v/>
      </c>
      <c r="I16" s="167"/>
      <c r="J16" s="166"/>
      <c r="K16" s="165" t="str">
        <f>MID('データ入力（建設工事）'!$D$14,4,1)</f>
        <v/>
      </c>
      <c r="L16" s="167"/>
      <c r="M16" s="166"/>
      <c r="N16" s="165" t="str">
        <f>MID('データ入力（建設工事）'!$D$14,5,1)</f>
        <v/>
      </c>
      <c r="O16" s="167"/>
      <c r="P16" s="166"/>
      <c r="Q16" s="165" t="str">
        <f>MID('データ入力（建設工事）'!$D$14,6,1)</f>
        <v/>
      </c>
      <c r="R16" s="167"/>
      <c r="S16" s="166"/>
      <c r="T16" s="165" t="str">
        <f>MID('データ入力（建設工事）'!$D$14,7,1)</f>
        <v/>
      </c>
      <c r="U16" s="167"/>
      <c r="V16" s="166"/>
      <c r="W16" s="165" t="str">
        <f>MID('データ入力（建設工事）'!$D$14,8,1)</f>
        <v/>
      </c>
      <c r="X16" s="167"/>
      <c r="Y16" s="166"/>
      <c r="Z16" s="165" t="str">
        <f>MID('データ入力（建設工事）'!$D$14,9,1)</f>
        <v/>
      </c>
      <c r="AA16" s="167"/>
      <c r="AB16" s="166"/>
      <c r="AC16" s="165" t="str">
        <f>MID('データ入力（建設工事）'!$D$14,10,1)</f>
        <v/>
      </c>
      <c r="AD16" s="167"/>
      <c r="AE16" s="166"/>
      <c r="AF16" s="165" t="str">
        <f>MID('データ入力（建設工事）'!$D$14,11,1)</f>
        <v/>
      </c>
      <c r="AG16" s="167"/>
      <c r="AH16" s="168"/>
      <c r="AI16" s="165" t="str">
        <f>MID('データ入力（建設工事）'!$D$14,12,1)</f>
        <v/>
      </c>
      <c r="AJ16" s="167"/>
      <c r="AK16" s="168"/>
      <c r="AN16" s="182" t="s">
        <v>98</v>
      </c>
      <c r="AO16" s="183"/>
      <c r="AP16" s="183"/>
      <c r="AQ16" s="183"/>
      <c r="AR16" s="184"/>
      <c r="AS16" s="169" t="str">
        <f>MID('データ入力（建設工事）'!$D$16,1,1)</f>
        <v/>
      </c>
      <c r="AT16" s="166"/>
      <c r="AU16" s="169" t="str">
        <f>MID('データ入力（建設工事）'!$D$16,2,1)</f>
        <v/>
      </c>
      <c r="AV16" s="166"/>
      <c r="AW16" s="169" t="str">
        <f>MID('データ入力（建設工事）'!$D$16,3,1)</f>
        <v/>
      </c>
      <c r="AX16" s="166"/>
      <c r="AY16" s="169" t="str">
        <f>MID('データ入力（建設工事）'!$D$16,4,1)</f>
        <v/>
      </c>
      <c r="AZ16" s="166"/>
      <c r="BA16" s="169" t="str">
        <f>MID('データ入力（建設工事）'!$D$16,5,1)</f>
        <v/>
      </c>
      <c r="BB16" s="166"/>
      <c r="BC16" s="169" t="str">
        <f>MID('データ入力（建設工事）'!$D$16,6,1)</f>
        <v/>
      </c>
      <c r="BD16" s="166"/>
      <c r="BE16" s="169" t="str">
        <f>MID('データ入力（建設工事）'!$D$16,7,1)</f>
        <v/>
      </c>
      <c r="BF16" s="166"/>
      <c r="BG16" s="169" t="str">
        <f>MID('データ入力（建設工事）'!$D$16,8,1)</f>
        <v/>
      </c>
      <c r="BH16" s="166"/>
      <c r="BI16" s="169" t="str">
        <f>MID('データ入力（建設工事）'!$D$16,9,1)</f>
        <v/>
      </c>
      <c r="BJ16" s="166"/>
      <c r="BK16" s="169" t="str">
        <f>MID('データ入力（建設工事）'!$D$16,10,1)</f>
        <v/>
      </c>
      <c r="BL16" s="166"/>
      <c r="BM16" s="169" t="str">
        <f>MID('データ入力（建設工事）'!$D$16,11,1)</f>
        <v/>
      </c>
      <c r="BN16" s="166"/>
      <c r="BO16" s="165" t="str">
        <f>MID('データ入力（建設工事）'!$D$16,12,1)</f>
        <v/>
      </c>
      <c r="BP16" s="166"/>
      <c r="BQ16" s="167" t="str">
        <f>MID('データ入力（建設工事）'!$D$16,13,1)</f>
        <v/>
      </c>
      <c r="BR16" s="168"/>
    </row>
    <row r="17" spans="1:72" s="18" customFormat="1" ht="30" customHeight="1" x14ac:dyDescent="0.2">
      <c r="A17" s="43" t="s">
        <v>95</v>
      </c>
      <c r="B17" s="169" t="str">
        <f>MID('データ入力（建設工事）'!$D$15,1,1)</f>
        <v/>
      </c>
      <c r="C17" s="167"/>
      <c r="D17" s="166"/>
      <c r="E17" s="165" t="str">
        <f>MID('データ入力（建設工事）'!$D$15,2,1)</f>
        <v/>
      </c>
      <c r="F17" s="167"/>
      <c r="G17" s="166"/>
      <c r="H17" s="165" t="str">
        <f>MID('データ入力（建設工事）'!$D$15,3,1)</f>
        <v/>
      </c>
      <c r="I17" s="167"/>
      <c r="J17" s="166"/>
      <c r="K17" s="165" t="str">
        <f>MID('データ入力（建設工事）'!$D$15,4,1)</f>
        <v/>
      </c>
      <c r="L17" s="167"/>
      <c r="M17" s="166"/>
      <c r="N17" s="165" t="str">
        <f>MID('データ入力（建設工事）'!$D$15,5,1)</f>
        <v/>
      </c>
      <c r="O17" s="167"/>
      <c r="P17" s="166"/>
      <c r="Q17" s="165" t="str">
        <f>MID('データ入力（建設工事）'!$D$15,6,1)</f>
        <v/>
      </c>
      <c r="R17" s="167"/>
      <c r="S17" s="166"/>
      <c r="T17" s="165" t="str">
        <f>MID('データ入力（建設工事）'!$D$15,7,1)</f>
        <v/>
      </c>
      <c r="U17" s="167"/>
      <c r="V17" s="166"/>
      <c r="W17" s="165" t="str">
        <f>MID('データ入力（建設工事）'!$D$15,8,1)</f>
        <v/>
      </c>
      <c r="X17" s="167"/>
      <c r="Y17" s="166"/>
      <c r="Z17" s="165" t="str">
        <f>MID('データ入力（建設工事）'!$D$15,9,1)</f>
        <v/>
      </c>
      <c r="AA17" s="167"/>
      <c r="AB17" s="166"/>
      <c r="AC17" s="165" t="str">
        <f>MID('データ入力（建設工事）'!$D$15,10,1)</f>
        <v/>
      </c>
      <c r="AD17" s="167"/>
      <c r="AE17" s="166"/>
      <c r="AF17" s="165" t="str">
        <f>MID('データ入力（建設工事）'!$D$15,11,1)</f>
        <v/>
      </c>
      <c r="AG17" s="167"/>
      <c r="AH17" s="168"/>
      <c r="AI17" s="165" t="str">
        <f>MID('データ入力（建設工事）'!$D$15,12,1)</f>
        <v/>
      </c>
      <c r="AJ17" s="167"/>
      <c r="AK17" s="168"/>
      <c r="AL17" s="16"/>
      <c r="AM17" s="16"/>
      <c r="AN17" s="183" t="s">
        <v>52</v>
      </c>
      <c r="AO17" s="183"/>
      <c r="AP17" s="183"/>
      <c r="AQ17" s="183"/>
      <c r="AR17" s="184"/>
      <c r="AS17" s="169" t="str">
        <f>MID('データ入力（建設工事）'!$D$17,1,1)</f>
        <v/>
      </c>
      <c r="AT17" s="166"/>
      <c r="AU17" s="169" t="str">
        <f>MID('データ入力（建設工事）'!$D$17,2,1)</f>
        <v/>
      </c>
      <c r="AV17" s="166"/>
      <c r="AW17" s="169" t="str">
        <f>MID('データ入力（建設工事）'!$D$17,3,1)</f>
        <v/>
      </c>
      <c r="AX17" s="166"/>
      <c r="AY17" s="169" t="str">
        <f>MID('データ入力（建設工事）'!$D$17,4,1)</f>
        <v/>
      </c>
      <c r="AZ17" s="166"/>
      <c r="BA17" s="169" t="str">
        <f>MID('データ入力（建設工事）'!$D$17,5,1)</f>
        <v/>
      </c>
      <c r="BB17" s="166"/>
      <c r="BC17" s="169" t="str">
        <f>MID('データ入力（建設工事）'!$D$17,6,1)</f>
        <v/>
      </c>
      <c r="BD17" s="166"/>
      <c r="BE17" s="169" t="str">
        <f>MID('データ入力（建設工事）'!$D$17,7,1)</f>
        <v/>
      </c>
      <c r="BF17" s="166"/>
      <c r="BG17" s="169" t="str">
        <f>MID('データ入力（建設工事）'!$D$17,8,1)</f>
        <v/>
      </c>
      <c r="BH17" s="166"/>
      <c r="BI17" s="169" t="str">
        <f>MID('データ入力（建設工事）'!$D$17,9,1)</f>
        <v/>
      </c>
      <c r="BJ17" s="166"/>
      <c r="BK17" s="169" t="str">
        <f>MID('データ入力（建設工事）'!$D$17,10,1)</f>
        <v/>
      </c>
      <c r="BL17" s="166"/>
      <c r="BM17" s="169" t="str">
        <f>MID('データ入力（建設工事）'!$D$17,11,1)</f>
        <v/>
      </c>
      <c r="BN17" s="166"/>
      <c r="BO17" s="165" t="str">
        <f>MID('データ入力（建設工事）'!$D$17,12,1)</f>
        <v/>
      </c>
      <c r="BP17" s="166"/>
      <c r="BQ17" s="167" t="str">
        <f>MID('データ入力（建設工事）'!$D$17,13,1)</f>
        <v/>
      </c>
      <c r="BR17" s="168"/>
    </row>
    <row r="18" spans="1:72" s="16" customFormat="1" ht="30" customHeight="1" x14ac:dyDescent="0.2"/>
    <row r="19" spans="1:72" s="16" customFormat="1" ht="30" customHeight="1" x14ac:dyDescent="0.2">
      <c r="A19" s="187" t="s">
        <v>82</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row>
    <row r="20" spans="1:72" s="16" customFormat="1" ht="30" customHeight="1" x14ac:dyDescent="0.2">
      <c r="A20" s="21" t="s">
        <v>76</v>
      </c>
      <c r="B20" s="169" t="str">
        <f>MID('データ入力（建設工事）'!$D$23,1,1)</f>
        <v/>
      </c>
      <c r="C20" s="166"/>
      <c r="D20" s="165" t="str">
        <f>MID('データ入力（建設工事）'!$D$23,2,1)</f>
        <v/>
      </c>
      <c r="E20" s="166"/>
      <c r="F20" s="165" t="str">
        <f>MID('データ入力（建設工事）'!$D$23,3,1)</f>
        <v/>
      </c>
      <c r="G20" s="166"/>
      <c r="H20" s="165" t="str">
        <f>MID('データ入力（建設工事）'!$D$23,4,1)</f>
        <v/>
      </c>
      <c r="I20" s="166"/>
      <c r="J20" s="165" t="str">
        <f>MID('データ入力（建設工事）'!$D$23,5,1)</f>
        <v/>
      </c>
      <c r="K20" s="166"/>
      <c r="L20" s="165" t="str">
        <f>MID('データ入力（建設工事）'!$D$23,6,1)</f>
        <v/>
      </c>
      <c r="M20" s="166"/>
      <c r="N20" s="165" t="str">
        <f>MID('データ入力（建設工事）'!$D$23,7,1)</f>
        <v/>
      </c>
      <c r="O20" s="166"/>
      <c r="P20" s="165" t="str">
        <f>MID('データ入力（建設工事）'!$D$23,8,1)</f>
        <v/>
      </c>
      <c r="Q20" s="168"/>
      <c r="R20" s="19"/>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2" s="16" customFormat="1" ht="30" customHeight="1" x14ac:dyDescent="0.2">
      <c r="A21" s="21" t="s">
        <v>77</v>
      </c>
      <c r="B21" s="169" t="str">
        <f>MID('データ入力（建設工事）'!$D$24,1,1)</f>
        <v/>
      </c>
      <c r="C21" s="167"/>
      <c r="D21" s="166"/>
      <c r="E21" s="169" t="str">
        <f>MID('データ入力（建設工事）'!$D$24,2,1)</f>
        <v/>
      </c>
      <c r="F21" s="167"/>
      <c r="G21" s="166"/>
      <c r="H21" s="169" t="str">
        <f>MID('データ入力（建設工事）'!$D$24,3,1)</f>
        <v/>
      </c>
      <c r="I21" s="167"/>
      <c r="J21" s="166"/>
      <c r="K21" s="165" t="str">
        <f>MID('データ入力（建設工事）'!$D$24,4,1)</f>
        <v/>
      </c>
      <c r="L21" s="167"/>
      <c r="M21" s="166"/>
      <c r="N21" s="165" t="str">
        <f>MID('データ入力（建設工事）'!$D$24,5,1)</f>
        <v/>
      </c>
      <c r="O21" s="167"/>
      <c r="P21" s="166"/>
      <c r="Q21" s="165" t="str">
        <f>MID('データ入力（建設工事）'!$D$24,6,1)</f>
        <v/>
      </c>
      <c r="R21" s="167"/>
      <c r="S21" s="166"/>
      <c r="T21" s="165" t="str">
        <f>MID('データ入力（建設工事）'!$D$24,7,1)</f>
        <v/>
      </c>
      <c r="U21" s="167"/>
      <c r="V21" s="166"/>
      <c r="W21" s="165" t="str">
        <f>MID('データ入力（建設工事）'!$D$24,8,1)</f>
        <v/>
      </c>
      <c r="X21" s="167"/>
      <c r="Y21" s="166"/>
      <c r="Z21" s="165" t="str">
        <f>MID('データ入力（建設工事）'!$D$24,9,1)</f>
        <v/>
      </c>
      <c r="AA21" s="167"/>
      <c r="AB21" s="166"/>
      <c r="AC21" s="165" t="str">
        <f>MID('データ入力（建設工事）'!$D$24,10,1)</f>
        <v/>
      </c>
      <c r="AD21" s="167"/>
      <c r="AE21" s="166"/>
      <c r="AF21" s="165" t="str">
        <f>MID('データ入力（建設工事）'!$D$24,11,1)</f>
        <v/>
      </c>
      <c r="AG21" s="167"/>
      <c r="AH21" s="168"/>
      <c r="AI21" s="165" t="str">
        <f>MID('データ入力（建設工事）'!$D$24,12,1)</f>
        <v/>
      </c>
      <c r="AJ21" s="167"/>
      <c r="AK21" s="166"/>
      <c r="AL21" s="165" t="str">
        <f>MID('データ入力（建設工事）'!$D$24,13,1)</f>
        <v/>
      </c>
      <c r="AM21" s="167"/>
      <c r="AN21" s="166"/>
      <c r="AO21" s="165" t="str">
        <f>MID('データ入力（建設工事）'!$D$24,14,1)</f>
        <v/>
      </c>
      <c r="AP21" s="166"/>
      <c r="AQ21" s="165" t="str">
        <f>MID('データ入力（建設工事）'!$D$24,15,1)</f>
        <v/>
      </c>
      <c r="AR21" s="166"/>
      <c r="AS21" s="165" t="str">
        <f>MID('データ入力（建設工事）'!$D$24,16,1)</f>
        <v/>
      </c>
      <c r="AT21" s="167"/>
      <c r="AU21" s="166"/>
      <c r="AV21" s="165" t="str">
        <f>MID('データ入力（建設工事）'!$D$24,17,1)</f>
        <v/>
      </c>
      <c r="AW21" s="167"/>
      <c r="AX21" s="166"/>
      <c r="AY21" s="165" t="str">
        <f>MID('データ入力（建設工事）'!$D$24,18,1)</f>
        <v/>
      </c>
      <c r="AZ21" s="167"/>
      <c r="BA21" s="166"/>
      <c r="BB21" s="165" t="str">
        <f>MID('データ入力（建設工事）'!$D$24,19,1)</f>
        <v/>
      </c>
      <c r="BC21" s="167"/>
      <c r="BD21" s="166"/>
      <c r="BE21" s="165" t="str">
        <f>MID('データ入力（建設工事）'!$D$24,20,1)</f>
        <v/>
      </c>
      <c r="BF21" s="167"/>
      <c r="BG21" s="166"/>
      <c r="BH21" s="165" t="str">
        <f>MID('データ入力（建設工事）'!$D$24,21,1)</f>
        <v/>
      </c>
      <c r="BI21" s="167"/>
      <c r="BJ21" s="166"/>
      <c r="BK21" s="165" t="str">
        <f>MID('データ入力（建設工事）'!$D$24,22,1)</f>
        <v/>
      </c>
      <c r="BL21" s="167"/>
      <c r="BM21" s="166"/>
      <c r="BN21" s="165" t="str">
        <f>MID('データ入力（建設工事）'!$D$24,23,1)</f>
        <v/>
      </c>
      <c r="BO21" s="167"/>
      <c r="BP21" s="166"/>
      <c r="BQ21" s="165" t="str">
        <f>MID('データ入力（建設工事）'!$D$24,24,1)</f>
        <v/>
      </c>
      <c r="BR21" s="167"/>
      <c r="BS21" s="168"/>
      <c r="BT21" s="22"/>
    </row>
    <row r="22" spans="1:72" s="16" customFormat="1" ht="30" customHeight="1" x14ac:dyDescent="0.2">
      <c r="A22" s="21"/>
      <c r="B22" s="169" t="str">
        <f>MID('データ入力（建設工事）'!$D$24,25,1)</f>
        <v/>
      </c>
      <c r="C22" s="167"/>
      <c r="D22" s="166"/>
      <c r="E22" s="169" t="str">
        <f>MID('データ入力（建設工事）'!$D$24,26,1)</f>
        <v/>
      </c>
      <c r="F22" s="167"/>
      <c r="G22" s="166"/>
      <c r="H22" s="169" t="str">
        <f>MID('データ入力（建設工事）'!$D$24,27,1)</f>
        <v/>
      </c>
      <c r="I22" s="167"/>
      <c r="J22" s="166"/>
      <c r="K22" s="165" t="str">
        <f>MID('データ入力（建設工事）'!$D$24,28,1)</f>
        <v/>
      </c>
      <c r="L22" s="167"/>
      <c r="M22" s="166"/>
      <c r="N22" s="165" t="str">
        <f>MID('データ入力（建設工事）'!$D$24,29,1)</f>
        <v/>
      </c>
      <c r="O22" s="167"/>
      <c r="P22" s="166"/>
      <c r="Q22" s="165" t="str">
        <f>MID('データ入力（建設工事）'!$D$24,30,1)</f>
        <v/>
      </c>
      <c r="R22" s="167"/>
      <c r="S22" s="166"/>
      <c r="T22" s="165" t="str">
        <f>MID('データ入力（建設工事）'!$D$24,31,1)</f>
        <v/>
      </c>
      <c r="U22" s="167"/>
      <c r="V22" s="166"/>
      <c r="W22" s="165" t="str">
        <f>MID('データ入力（建設工事）'!$D$24,32,1)</f>
        <v/>
      </c>
      <c r="X22" s="167"/>
      <c r="Y22" s="166"/>
      <c r="Z22" s="165" t="str">
        <f>MID('データ入力（建設工事）'!$D$24,33,1)</f>
        <v/>
      </c>
      <c r="AA22" s="167"/>
      <c r="AB22" s="166"/>
      <c r="AC22" s="165" t="str">
        <f>MID('データ入力（建設工事）'!$D$24,34,1)</f>
        <v/>
      </c>
      <c r="AD22" s="167"/>
      <c r="AE22" s="166"/>
      <c r="AF22" s="165" t="str">
        <f>MID('データ入力（建設工事）'!$D$24,35,1)</f>
        <v/>
      </c>
      <c r="AG22" s="167"/>
      <c r="AH22" s="168"/>
      <c r="AI22" s="165" t="str">
        <f>MID('データ入力（建設工事）'!$D$24,36,1)</f>
        <v/>
      </c>
      <c r="AJ22" s="167"/>
      <c r="AK22" s="166"/>
      <c r="AL22" s="165" t="str">
        <f>MID('データ入力（建設工事）'!$D$24,37,1)</f>
        <v/>
      </c>
      <c r="AM22" s="167"/>
      <c r="AN22" s="166"/>
      <c r="AO22" s="165" t="str">
        <f>MID('データ入力（建設工事）'!$D$24,38,1)</f>
        <v/>
      </c>
      <c r="AP22" s="166"/>
      <c r="AQ22" s="165" t="str">
        <f>MID('データ入力（建設工事）'!$D$24,39,1)</f>
        <v/>
      </c>
      <c r="AR22" s="166"/>
      <c r="AS22" s="165" t="str">
        <f>MID('データ入力（建設工事）'!$D$24,40,1)</f>
        <v/>
      </c>
      <c r="AT22" s="167"/>
      <c r="AU22" s="166"/>
      <c r="AV22" s="165" t="str">
        <f>MID('データ入力（建設工事）'!$D$24,41,1)</f>
        <v/>
      </c>
      <c r="AW22" s="167"/>
      <c r="AX22" s="166"/>
      <c r="AY22" s="165" t="str">
        <f>MID('データ入力（建設工事）'!$D$24,42,1)</f>
        <v/>
      </c>
      <c r="AZ22" s="167"/>
      <c r="BA22" s="166"/>
      <c r="BB22" s="165" t="str">
        <f>MID('データ入力（建設工事）'!$D$24,43,1)</f>
        <v/>
      </c>
      <c r="BC22" s="167"/>
      <c r="BD22" s="166"/>
      <c r="BE22" s="165" t="str">
        <f>MID('データ入力（建設工事）'!$D$24,44,1)</f>
        <v/>
      </c>
      <c r="BF22" s="167"/>
      <c r="BG22" s="166"/>
      <c r="BH22" s="165" t="str">
        <f>MID('データ入力（建設工事）'!$D$24,45,1)</f>
        <v/>
      </c>
      <c r="BI22" s="167"/>
      <c r="BJ22" s="166"/>
      <c r="BK22" s="165" t="str">
        <f>MID('データ入力（建設工事）'!$D$24,46,1)</f>
        <v/>
      </c>
      <c r="BL22" s="167"/>
      <c r="BM22" s="166"/>
      <c r="BN22" s="165" t="str">
        <f>MID('データ入力（建設工事）'!$D$24,47,1)</f>
        <v/>
      </c>
      <c r="BO22" s="167"/>
      <c r="BP22" s="166"/>
      <c r="BQ22" s="165" t="str">
        <f>MID('データ入力（建設工事）'!$D$24,48,1)</f>
        <v/>
      </c>
      <c r="BR22" s="167"/>
      <c r="BS22" s="168"/>
    </row>
    <row r="23" spans="1:72" s="16" customFormat="1" ht="30" customHeight="1" x14ac:dyDescent="0.2">
      <c r="A23" s="1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72" s="16" customFormat="1" ht="30" customHeight="1" x14ac:dyDescent="0.2">
      <c r="A24" s="21" t="s">
        <v>78</v>
      </c>
      <c r="B24" s="169" t="str">
        <f>MID('データ入力（建設工事）'!$D$25,1,1)</f>
        <v/>
      </c>
      <c r="C24" s="167"/>
      <c r="D24" s="166"/>
      <c r="E24" s="165" t="str">
        <f>MID('データ入力（建設工事）'!$D$25,2,1)</f>
        <v/>
      </c>
      <c r="F24" s="167"/>
      <c r="G24" s="166"/>
      <c r="H24" s="165" t="str">
        <f>MID('データ入力（建設工事）'!$D$25,3,1)</f>
        <v/>
      </c>
      <c r="I24" s="167"/>
      <c r="J24" s="166"/>
      <c r="K24" s="165" t="str">
        <f>MID('データ入力（建設工事）'!$D$25,4,1)</f>
        <v/>
      </c>
      <c r="L24" s="167"/>
      <c r="M24" s="166"/>
      <c r="N24" s="165" t="str">
        <f>MID('データ入力（建設工事）'!$D$25,5,1)</f>
        <v/>
      </c>
      <c r="O24" s="167"/>
      <c r="P24" s="166"/>
      <c r="Q24" s="165" t="str">
        <f>MID('データ入力（建設工事）'!$D$25,6,1)</f>
        <v/>
      </c>
      <c r="R24" s="167"/>
      <c r="S24" s="166"/>
      <c r="T24" s="165" t="str">
        <f>MID('データ入力（建設工事）'!$D$25,7,1)</f>
        <v/>
      </c>
      <c r="U24" s="167"/>
      <c r="V24" s="166"/>
      <c r="W24" s="165" t="str">
        <f>MID('データ入力（建設工事）'!$D$25,8,1)</f>
        <v/>
      </c>
      <c r="X24" s="167"/>
      <c r="Y24" s="166"/>
      <c r="Z24" s="165" t="str">
        <f>MID('データ入力（建設工事）'!$D$25,9,1)</f>
        <v/>
      </c>
      <c r="AA24" s="167"/>
      <c r="AB24" s="166"/>
      <c r="AC24" s="165" t="str">
        <f>MID('データ入力（建設工事）'!$D$25,10,1)</f>
        <v/>
      </c>
      <c r="AD24" s="167"/>
      <c r="AE24" s="166"/>
      <c r="AF24" s="165" t="str">
        <f>MID('データ入力（建設工事）'!$D$25,11,1)</f>
        <v/>
      </c>
      <c r="AG24" s="167"/>
      <c r="AH24" s="166"/>
      <c r="AI24" s="165" t="str">
        <f>MID('データ入力（建設工事）'!$D$25,12,1)</f>
        <v/>
      </c>
      <c r="AJ24" s="167"/>
      <c r="AK24" s="166"/>
      <c r="AL24" s="165" t="str">
        <f>MID('データ入力（建設工事）'!$D$25,13,1)</f>
        <v/>
      </c>
      <c r="AM24" s="167"/>
      <c r="AN24" s="166"/>
      <c r="AO24" s="165" t="str">
        <f>MID('データ入力（建設工事）'!$D$25,14,1)</f>
        <v/>
      </c>
      <c r="AP24" s="166"/>
      <c r="AQ24" s="165" t="str">
        <f>MID('データ入力（建設工事）'!$D$25,15,1)</f>
        <v/>
      </c>
      <c r="AR24" s="166"/>
      <c r="AS24" s="165" t="str">
        <f>MID('データ入力（建設工事）'!$D$25,16,1)</f>
        <v/>
      </c>
      <c r="AT24" s="167"/>
      <c r="AU24" s="166"/>
      <c r="AV24" s="165" t="str">
        <f>MID('データ入力（建設工事）'!$D$25,17,1)</f>
        <v/>
      </c>
      <c r="AW24" s="167"/>
      <c r="AX24" s="166"/>
      <c r="AY24" s="165" t="str">
        <f>MID('データ入力（建設工事）'!$D$25,18,1)</f>
        <v/>
      </c>
      <c r="AZ24" s="167"/>
      <c r="BA24" s="166"/>
      <c r="BB24" s="165" t="str">
        <f>MID('データ入力（建設工事）'!$D$25,19,1)</f>
        <v/>
      </c>
      <c r="BC24" s="167"/>
      <c r="BD24" s="166"/>
      <c r="BE24" s="165" t="str">
        <f>MID('データ入力（建設工事）'!$D$25,20,1)</f>
        <v/>
      </c>
      <c r="BF24" s="167"/>
      <c r="BG24" s="168"/>
      <c r="BH24" s="165" t="str">
        <f>MID('データ入力（建設工事）'!$D$25,21,1)</f>
        <v/>
      </c>
      <c r="BI24" s="167"/>
      <c r="BJ24" s="168"/>
      <c r="BK24" s="165" t="str">
        <f>MID('データ入力（建設工事）'!$D$25,22,1)</f>
        <v/>
      </c>
      <c r="BL24" s="167"/>
      <c r="BM24" s="168"/>
      <c r="BN24" s="165" t="str">
        <f>MID('データ入力（建設工事）'!$D$25,23,1)</f>
        <v/>
      </c>
      <c r="BO24" s="167"/>
      <c r="BP24" s="168"/>
      <c r="BQ24" s="165" t="str">
        <f>MID('データ入力（建設工事）'!$D$25,24,1)</f>
        <v/>
      </c>
      <c r="BR24" s="167"/>
      <c r="BS24" s="168"/>
    </row>
    <row r="25" spans="1:72" s="16" customFormat="1" ht="30" customHeight="1" x14ac:dyDescent="0.2">
      <c r="A25" s="2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row>
    <row r="26" spans="1:72" s="16" customFormat="1" ht="30" customHeight="1" x14ac:dyDescent="0.2">
      <c r="A26" s="21" t="s">
        <v>81</v>
      </c>
      <c r="B26" s="169" t="str">
        <f>MID('データ入力（建設工事）'!$D$26,1,1)</f>
        <v/>
      </c>
      <c r="C26" s="167"/>
      <c r="D26" s="166"/>
      <c r="E26" s="165" t="str">
        <f>MID('データ入力（建設工事）'!$D$26,2,1)</f>
        <v/>
      </c>
      <c r="F26" s="167"/>
      <c r="G26" s="166"/>
      <c r="H26" s="165" t="str">
        <f>MID('データ入力（建設工事）'!$D$26,3,1)</f>
        <v/>
      </c>
      <c r="I26" s="167"/>
      <c r="J26" s="166"/>
      <c r="K26" s="165" t="str">
        <f>MID('データ入力（建設工事）'!$D$26,4,1)</f>
        <v/>
      </c>
      <c r="L26" s="167"/>
      <c r="M26" s="166"/>
      <c r="N26" s="165" t="str">
        <f>MID('データ入力（建設工事）'!$D$26,5,1)</f>
        <v/>
      </c>
      <c r="O26" s="167"/>
      <c r="P26" s="166"/>
      <c r="Q26" s="165" t="str">
        <f>MID('データ入力（建設工事）'!$D$26,6,1)</f>
        <v/>
      </c>
      <c r="R26" s="167"/>
      <c r="S26" s="166"/>
      <c r="T26" s="165" t="str">
        <f>MID('データ入力（建設工事）'!$D$26,7,1)</f>
        <v/>
      </c>
      <c r="U26" s="167"/>
      <c r="V26" s="166"/>
      <c r="W26" s="165" t="str">
        <f>MID('データ入力（建設工事）'!$D$26,8,1)</f>
        <v/>
      </c>
      <c r="X26" s="167"/>
      <c r="Y26" s="166"/>
      <c r="Z26" s="165" t="str">
        <f>MID('データ入力（建設工事）'!$D$26,9,1)</f>
        <v/>
      </c>
      <c r="AA26" s="167"/>
      <c r="AB26" s="166"/>
      <c r="AC26" s="165" t="str">
        <f>MID('データ入力（建設工事）'!$D$26,10,1)</f>
        <v/>
      </c>
      <c r="AD26" s="167"/>
      <c r="AE26" s="166"/>
      <c r="AF26" s="165" t="str">
        <f>MID('データ入力（建設工事）'!$D$26,11,1)</f>
        <v/>
      </c>
      <c r="AG26" s="167"/>
      <c r="AH26" s="168"/>
      <c r="AI26" s="165" t="str">
        <f>MID('データ入力（建設工事）'!$D$26,12,1)</f>
        <v/>
      </c>
      <c r="AJ26" s="167"/>
      <c r="AK26" s="168"/>
      <c r="AN26" s="182" t="s">
        <v>98</v>
      </c>
      <c r="AO26" s="183"/>
      <c r="AP26" s="183"/>
      <c r="AQ26" s="183"/>
      <c r="AR26" s="184"/>
      <c r="AS26" s="169" t="str">
        <f>MID('データ入力（建設工事）'!$D$28,1,1)</f>
        <v/>
      </c>
      <c r="AT26" s="166"/>
      <c r="AU26" s="169" t="str">
        <f>MID('データ入力（建設工事）'!$D$28,2,1)</f>
        <v/>
      </c>
      <c r="AV26" s="166"/>
      <c r="AW26" s="169" t="str">
        <f>MID('データ入力（建設工事）'!$D$28,3,1)</f>
        <v/>
      </c>
      <c r="AX26" s="166"/>
      <c r="AY26" s="169" t="str">
        <f>MID('データ入力（建設工事）'!$D$28,4,1)</f>
        <v/>
      </c>
      <c r="AZ26" s="166"/>
      <c r="BA26" s="169" t="str">
        <f>MID('データ入力（建設工事）'!$D$28,5,1)</f>
        <v/>
      </c>
      <c r="BB26" s="166"/>
      <c r="BC26" s="169" t="str">
        <f>MID('データ入力（建設工事）'!$D$28,6,1)</f>
        <v/>
      </c>
      <c r="BD26" s="166"/>
      <c r="BE26" s="169" t="str">
        <f>MID('データ入力（建設工事）'!$D$28,7,1)</f>
        <v/>
      </c>
      <c r="BF26" s="166"/>
      <c r="BG26" s="169" t="str">
        <f>MID('データ入力（建設工事）'!$D$28,8,1)</f>
        <v/>
      </c>
      <c r="BH26" s="166"/>
      <c r="BI26" s="169" t="str">
        <f>MID('データ入力（建設工事）'!$D$28,9,1)</f>
        <v/>
      </c>
      <c r="BJ26" s="166"/>
      <c r="BK26" s="169" t="str">
        <f>MID('データ入力（建設工事）'!$D$28,10,1)</f>
        <v/>
      </c>
      <c r="BL26" s="166"/>
      <c r="BM26" s="169" t="str">
        <f>MID('データ入力（建設工事）'!$D$28,11,1)</f>
        <v/>
      </c>
      <c r="BN26" s="166"/>
      <c r="BO26" s="169" t="str">
        <f>MID('データ入力（建設工事）'!$D$28,12,1)</f>
        <v/>
      </c>
      <c r="BP26" s="168"/>
      <c r="BQ26" s="22"/>
    </row>
    <row r="27" spans="1:72" s="16" customFormat="1" ht="30" customHeight="1" x14ac:dyDescent="0.2">
      <c r="A27" s="43" t="s">
        <v>96</v>
      </c>
      <c r="B27" s="169" t="str">
        <f>MID('データ入力（建設工事）'!$D$27,1,1)</f>
        <v/>
      </c>
      <c r="C27" s="167"/>
      <c r="D27" s="166"/>
      <c r="E27" s="165" t="str">
        <f>MID('データ入力（建設工事）'!$D$27,2,1)</f>
        <v/>
      </c>
      <c r="F27" s="167"/>
      <c r="G27" s="166"/>
      <c r="H27" s="165" t="str">
        <f>MID('データ入力（建設工事）'!$D$27,3,1)</f>
        <v/>
      </c>
      <c r="I27" s="167"/>
      <c r="J27" s="166"/>
      <c r="K27" s="165" t="str">
        <f>MID('データ入力（建設工事）'!$D$27,4,1)</f>
        <v/>
      </c>
      <c r="L27" s="167"/>
      <c r="M27" s="166"/>
      <c r="N27" s="165" t="str">
        <f>MID('データ入力（建設工事）'!$D$27,5,1)</f>
        <v/>
      </c>
      <c r="O27" s="167"/>
      <c r="P27" s="166"/>
      <c r="Q27" s="165" t="str">
        <f>MID('データ入力（建設工事）'!$D$27,6,1)</f>
        <v/>
      </c>
      <c r="R27" s="167"/>
      <c r="S27" s="166"/>
      <c r="T27" s="165" t="str">
        <f>MID('データ入力（建設工事）'!$D$27,7,1)</f>
        <v/>
      </c>
      <c r="U27" s="167"/>
      <c r="V27" s="166"/>
      <c r="W27" s="165" t="str">
        <f>MID('データ入力（建設工事）'!$D$27,8,1)</f>
        <v/>
      </c>
      <c r="X27" s="167"/>
      <c r="Y27" s="166"/>
      <c r="Z27" s="165" t="str">
        <f>MID('データ入力（建設工事）'!$D$27,9,1)</f>
        <v/>
      </c>
      <c r="AA27" s="167"/>
      <c r="AB27" s="166"/>
      <c r="AC27" s="165" t="str">
        <f>MID('データ入力（建設工事）'!$D$27,10,1)</f>
        <v/>
      </c>
      <c r="AD27" s="167"/>
      <c r="AE27" s="166"/>
      <c r="AF27" s="165" t="str">
        <f>MID('データ入力（建設工事）'!$D$27,11,1)</f>
        <v/>
      </c>
      <c r="AG27" s="167"/>
      <c r="AH27" s="168"/>
      <c r="AI27" s="165" t="str">
        <f>MID('データ入力（建設工事）'!$D$27,12,1)</f>
        <v/>
      </c>
      <c r="AJ27" s="167"/>
      <c r="AK27" s="168"/>
      <c r="AN27" s="183" t="s">
        <v>52</v>
      </c>
      <c r="AO27" s="183"/>
      <c r="AP27" s="183"/>
      <c r="AQ27" s="183"/>
      <c r="AR27" s="184"/>
      <c r="AS27" s="169" t="str">
        <f>MID('データ入力（建設工事）'!$D$29,1,1)</f>
        <v/>
      </c>
      <c r="AT27" s="166"/>
      <c r="AU27" s="169" t="str">
        <f>MID('データ入力（建設工事）'!$D$29,2,1)</f>
        <v/>
      </c>
      <c r="AV27" s="166"/>
      <c r="AW27" s="169" t="str">
        <f>MID('データ入力（建設工事）'!$D$29,3,1)</f>
        <v/>
      </c>
      <c r="AX27" s="166"/>
      <c r="AY27" s="169" t="str">
        <f>MID('データ入力（建設工事）'!$D$29,4,1)</f>
        <v/>
      </c>
      <c r="AZ27" s="166"/>
      <c r="BA27" s="169" t="str">
        <f>MID('データ入力（建設工事）'!$D$29,5,1)</f>
        <v/>
      </c>
      <c r="BB27" s="166"/>
      <c r="BC27" s="169" t="str">
        <f>MID('データ入力（建設工事）'!$D$29,6,1)</f>
        <v/>
      </c>
      <c r="BD27" s="166"/>
      <c r="BE27" s="169" t="str">
        <f>MID('データ入力（建設工事）'!$D$29,7,1)</f>
        <v/>
      </c>
      <c r="BF27" s="166"/>
      <c r="BG27" s="169" t="str">
        <f>MID('データ入力（建設工事）'!$D$29,8,1)</f>
        <v/>
      </c>
      <c r="BH27" s="166"/>
      <c r="BI27" s="169" t="str">
        <f>MID('データ入力（建設工事）'!$D$29,9,1)</f>
        <v/>
      </c>
      <c r="BJ27" s="166"/>
      <c r="BK27" s="169" t="str">
        <f>MID('データ入力（建設工事）'!$D$29,10,1)</f>
        <v/>
      </c>
      <c r="BL27" s="166"/>
      <c r="BM27" s="169" t="str">
        <f>MID('データ入力（建設工事）'!$D$29,11,1)</f>
        <v/>
      </c>
      <c r="BN27" s="166"/>
      <c r="BO27" s="169" t="str">
        <f>MID('データ入力（建設工事）'!$D$29,12,1)</f>
        <v/>
      </c>
      <c r="BP27" s="168"/>
      <c r="BQ27" s="22"/>
    </row>
    <row r="28" spans="1:72" s="16" customFormat="1" ht="30" customHeight="1" x14ac:dyDescent="0.2"/>
    <row r="29" spans="1:72" s="16" customFormat="1" ht="30" customHeight="1" x14ac:dyDescent="0.2">
      <c r="A29" s="186" t="s">
        <v>3</v>
      </c>
      <c r="B29" s="186"/>
      <c r="C29" s="186"/>
      <c r="D29" s="186"/>
      <c r="E29" s="186"/>
      <c r="F29" s="56"/>
    </row>
    <row r="30" spans="1:72" s="16" customFormat="1" ht="30" customHeight="1" x14ac:dyDescent="0.2">
      <c r="A30" s="16" t="s">
        <v>110</v>
      </c>
      <c r="B30" s="172" t="str">
        <f>IF(INT('データ入力（建設工事）'!$D$32/100000000000),MOD(INT('データ入力（建設工事）'!$D$32/100000000000),10),"")</f>
        <v/>
      </c>
      <c r="C30" s="173"/>
      <c r="D30" s="169" t="str">
        <f>IF(INT('データ入力（建設工事）'!$D$32/10000000000),MOD(INT('データ入力（建設工事）'!$D$32/10000000000),10),"")</f>
        <v/>
      </c>
      <c r="E30" s="167"/>
      <c r="F30" s="169" t="str">
        <f>IF(INT('データ入力（建設工事）'!$D$32/1000000000),MOD(INT('データ入力（建設工事）'!$D$32/1000000000),10),"")</f>
        <v/>
      </c>
      <c r="G30" s="168"/>
      <c r="H30" s="174" t="str">
        <f>IF(INT('データ入力（建設工事）'!$D$32/100000000),MOD(INT('データ入力（建設工事）'!$D$32/100000000),10),"")</f>
        <v/>
      </c>
      <c r="I30" s="170"/>
      <c r="J30" s="170" t="str">
        <f>IF(INT('データ入力（建設工事）'!$D$32/10000000),MOD(INT('データ入力（建設工事）'!$D$32/10000000),10),"")</f>
        <v/>
      </c>
      <c r="K30" s="170"/>
      <c r="L30" s="170" t="str">
        <f>IF(INT('データ入力（建設工事）'!$D$32/1000000),MOD(INT('データ入力（建設工事）'!$D$32/1000000),10),"")</f>
        <v/>
      </c>
      <c r="M30" s="171"/>
      <c r="N30" s="168" t="str">
        <f>IF(INT('データ入力（建設工事）'!$D$32/100000),MOD(INT('データ入力（建設工事）'!$D$32/100000),10),"")</f>
        <v/>
      </c>
      <c r="O30" s="170"/>
      <c r="P30" s="170" t="str">
        <f>IF(INT('データ入力（建設工事）'!$D$32/10000),MOD(INT('データ入力（建設工事）'!$D$32/10000),10),"")</f>
        <v/>
      </c>
      <c r="Q30" s="170"/>
      <c r="R30" s="170" t="str">
        <f>IF(INT('データ入力（建設工事）'!$D$32/1000),MOD(INT('データ入力（建設工事）'!$D$32/1000),10),"")</f>
        <v/>
      </c>
      <c r="S30" s="171"/>
      <c r="T30" s="168" t="str">
        <f>IF(INT('データ入力（建設工事）'!$D$32/100),MOD(INT('データ入力（建設工事）'!$D$32/100),10),"")</f>
        <v/>
      </c>
      <c r="U30" s="170"/>
      <c r="V30" s="170" t="str">
        <f>IF(INT('データ入力（建設工事）'!$D$32/10),MOD(INT('データ入力（建設工事）'!$D$32/10),10),"")</f>
        <v/>
      </c>
      <c r="W30" s="170"/>
      <c r="X30" s="170" t="str">
        <f>IF(INT('データ入力（建設工事）'!$D$32/1),MOD(INT('データ入力（建設工事）'!$D$32/1),10),"")</f>
        <v/>
      </c>
      <c r="Y30" s="170"/>
      <c r="Z30" s="188" t="s">
        <v>103</v>
      </c>
      <c r="AA30" s="188"/>
      <c r="AB30" s="188"/>
    </row>
    <row r="31" spans="1:72" s="16" customFormat="1" ht="30" customHeight="1" x14ac:dyDescent="0.2">
      <c r="A31" s="16" t="s">
        <v>106</v>
      </c>
      <c r="B31" s="172" t="str">
        <f>IF(INT('データ入力（建設工事）'!$D$33/100000000000),MOD(INT('データ入力（建設工事）'!$D$33/100000000000),10),"")</f>
        <v/>
      </c>
      <c r="C31" s="173"/>
      <c r="D31" s="169" t="str">
        <f>IF(INT('データ入力（建設工事）'!$D$33/10000000000),MOD(INT('データ入力（建設工事）'!$D$33/10000000000),10),"")</f>
        <v/>
      </c>
      <c r="E31" s="167"/>
      <c r="F31" s="169" t="str">
        <f>IF(INT('データ入力（建設工事）'!$D$33/1000000000),MOD(INT('データ入力（建設工事）'!$D$33/1000000000),10),"")</f>
        <v/>
      </c>
      <c r="G31" s="168"/>
      <c r="H31" s="174" t="str">
        <f>IF(INT('データ入力（建設工事）'!$D$33/100000000),MOD(INT('データ入力（建設工事）'!$D$33/100000000),10),"")</f>
        <v/>
      </c>
      <c r="I31" s="170"/>
      <c r="J31" s="170" t="str">
        <f>IF(INT('データ入力（建設工事）'!$D$33/10000000),MOD(INT('データ入力（建設工事）'!$D$33/10000000),10),"")</f>
        <v/>
      </c>
      <c r="K31" s="170"/>
      <c r="L31" s="170" t="str">
        <f>IF(INT('データ入力（建設工事）'!$D$33/1000000),MOD(INT('データ入力（建設工事）'!$D$33/1000000),10),"")</f>
        <v/>
      </c>
      <c r="M31" s="171"/>
      <c r="N31" s="168" t="str">
        <f>IF(INT('データ入力（建設工事）'!$D$33/100000),MOD(INT('データ入力（建設工事）'!$D$33/100000),10),"")</f>
        <v/>
      </c>
      <c r="O31" s="170"/>
      <c r="P31" s="170" t="str">
        <f>IF(INT('データ入力（建設工事）'!$D$33/10000),MOD(INT('データ入力（建設工事）'!$D$33/10000),10),"")</f>
        <v/>
      </c>
      <c r="Q31" s="170"/>
      <c r="R31" s="170" t="str">
        <f>IF(INT('データ入力（建設工事）'!$D$33/1000),MOD(INT('データ入力（建設工事）'!$D$33/1000),10),"")</f>
        <v/>
      </c>
      <c r="S31" s="171"/>
      <c r="T31" s="168" t="str">
        <f>IF(INT('データ入力（建設工事）'!$D$33/100),MOD(INT('データ入力（建設工事）'!$D$33/100),10),"")</f>
        <v/>
      </c>
      <c r="U31" s="170"/>
      <c r="V31" s="170" t="str">
        <f>IF(INT('データ入力（建設工事）'!$D$33/10),MOD(INT('データ入力（建設工事）'!$D$33/10),10),"")</f>
        <v/>
      </c>
      <c r="W31" s="170"/>
      <c r="X31" s="170" t="str">
        <f>IF(INT('データ入力（建設工事）'!$D$33/1),MOD(INT('データ入力（建設工事）'!$D$33/1),10),"")</f>
        <v/>
      </c>
      <c r="Y31" s="170"/>
      <c r="Z31" s="189" t="s">
        <v>104</v>
      </c>
      <c r="AA31" s="189"/>
      <c r="AB31" s="189"/>
    </row>
    <row r="32" spans="1:72" s="16" customFormat="1" ht="30" customHeight="1" x14ac:dyDescent="0.2">
      <c r="A32" s="16" t="s">
        <v>107</v>
      </c>
      <c r="B32" s="172" t="str">
        <f>IF(INT('データ入力（建設工事）'!$D$34/100000000000),MOD(INT('データ入力（建設工事）'!$D$34/100000000000),10),"")</f>
        <v/>
      </c>
      <c r="C32" s="173"/>
      <c r="D32" s="169" t="str">
        <f>IF(INT('データ入力（建設工事）'!$D$34/10000000000),MOD(INT('データ入力（建設工事）'!$D$34/10000000000),10),"")</f>
        <v/>
      </c>
      <c r="E32" s="167"/>
      <c r="F32" s="169" t="str">
        <f>IF(INT('データ入力（建設工事）'!$D$34/1000000000),MOD(INT('データ入力（建設工事）'!$D$34/1000000000),10),"")</f>
        <v/>
      </c>
      <c r="G32" s="168"/>
      <c r="H32" s="174" t="str">
        <f>IF(INT('データ入力（建設工事）'!$D$34/100000000),MOD(INT('データ入力（建設工事）'!$D$34/100000000),10),"")</f>
        <v/>
      </c>
      <c r="I32" s="170"/>
      <c r="J32" s="170" t="str">
        <f>IF(INT('データ入力（建設工事）'!$D$34/10000000),MOD(INT('データ入力（建設工事）'!$D$34/10000000),10),"")</f>
        <v/>
      </c>
      <c r="K32" s="170"/>
      <c r="L32" s="170" t="str">
        <f>IF(INT('データ入力（建設工事）'!$D$34/1000000),MOD(INT('データ入力（建設工事）'!$D$34/1000000),10),"")</f>
        <v/>
      </c>
      <c r="M32" s="171"/>
      <c r="N32" s="168" t="str">
        <f>IF(INT('データ入力（建設工事）'!$D$34/100000),MOD(INT('データ入力（建設工事）'!$D$34/100000),10),"")</f>
        <v/>
      </c>
      <c r="O32" s="170"/>
      <c r="P32" s="170" t="str">
        <f>IF(INT('データ入力（建設工事）'!$D$34/10000),MOD(INT('データ入力（建設工事）'!$D$34/10000),10),"")</f>
        <v/>
      </c>
      <c r="Q32" s="170"/>
      <c r="R32" s="170" t="str">
        <f>IF(INT('データ入力（建設工事）'!$D$34/1000),MOD(INT('データ入力（建設工事）'!$D$34/1000),10),"")</f>
        <v/>
      </c>
      <c r="S32" s="171"/>
      <c r="T32" s="168" t="str">
        <f>IF(INT('データ入力（建設工事）'!$D$34/100),MOD(INT('データ入力（建設工事）'!$D$34/100),10),"")</f>
        <v/>
      </c>
      <c r="U32" s="170"/>
      <c r="V32" s="170" t="str">
        <f>IF(INT('データ入力（建設工事）'!$D$34/10),MOD(INT('データ入力（建設工事）'!$D$34/10),10),"")</f>
        <v/>
      </c>
      <c r="W32" s="170"/>
      <c r="X32" s="170" t="str">
        <f>IF(INT('データ入力（建設工事）'!$D$34/1),MOD(INT('データ入力（建設工事）'!$D$34/1),10),"")</f>
        <v/>
      </c>
      <c r="Y32" s="170"/>
      <c r="Z32" s="189" t="s">
        <v>104</v>
      </c>
      <c r="AA32" s="189"/>
      <c r="AB32" s="189"/>
    </row>
    <row r="33" spans="1:68" s="16" customFormat="1" ht="30" customHeight="1" x14ac:dyDescent="0.2">
      <c r="A33" s="16" t="s">
        <v>108</v>
      </c>
      <c r="B33" s="172" t="str">
        <f>IF(INT('データ入力（建設工事）'!$D$35/100000000000),MOD(INT('データ入力（建設工事）'!$D$35/100000000000),10),"")</f>
        <v/>
      </c>
      <c r="C33" s="173"/>
      <c r="D33" s="169" t="str">
        <f>IF(INT('データ入力（建設工事）'!$D$35/10000000000),MOD(INT('データ入力（建設工事）'!$D$35/10000000000),10),"")</f>
        <v/>
      </c>
      <c r="E33" s="167"/>
      <c r="F33" s="169" t="str">
        <f>IF(INT('データ入力（建設工事）'!$D$35/1000000000),MOD(INT('データ入力（建設工事）'!$D$35/1000000000),10),"")</f>
        <v/>
      </c>
      <c r="G33" s="168"/>
      <c r="H33" s="174" t="str">
        <f>IF(INT('データ入力（建設工事）'!$D$35/100000000),MOD(INT('データ入力（建設工事）'!$D$35/100000000),10),"")</f>
        <v/>
      </c>
      <c r="I33" s="170"/>
      <c r="J33" s="170" t="str">
        <f>IF(INT('データ入力（建設工事）'!$D$35/10000000),MOD(INT('データ入力（建設工事）'!$D$35/10000000),10),"")</f>
        <v/>
      </c>
      <c r="K33" s="170"/>
      <c r="L33" s="170" t="str">
        <f>IF(INT('データ入力（建設工事）'!$D$35/1000000),MOD(INT('データ入力（建設工事）'!$D$35/1000000),10),"")</f>
        <v/>
      </c>
      <c r="M33" s="171"/>
      <c r="N33" s="168" t="str">
        <f>IF(INT('データ入力（建設工事）'!$D$35/100000),MOD(INT('データ入力（建設工事）'!$D$35/100000),10),"")</f>
        <v/>
      </c>
      <c r="O33" s="170"/>
      <c r="P33" s="170" t="str">
        <f>IF(INT('データ入力（建設工事）'!$D$35/10000),MOD(INT('データ入力（建設工事）'!$D$35/10000),10),"")</f>
        <v/>
      </c>
      <c r="Q33" s="170"/>
      <c r="R33" s="170" t="str">
        <f>IF(INT('データ入力（建設工事）'!$D$35/1000),MOD(INT('データ入力（建設工事）'!$D$35/1000),10),"")</f>
        <v/>
      </c>
      <c r="S33" s="171"/>
      <c r="T33" s="168" t="str">
        <f>IF(INT('データ入力（建設工事）'!$D$35/100),MOD(INT('データ入力（建設工事）'!$D$35/100),10),"")</f>
        <v/>
      </c>
      <c r="U33" s="170"/>
      <c r="V33" s="170" t="str">
        <f>IF(INT('データ入力（建設工事）'!$D$35/10),MOD(INT('データ入力（建設工事）'!$D$35/10),10),"")</f>
        <v/>
      </c>
      <c r="W33" s="170"/>
      <c r="X33" s="170" t="str">
        <f>IF(INT('データ入力（建設工事）'!$D$35/1),MOD(INT('データ入力（建設工事）'!$D$35/1),10),"")</f>
        <v/>
      </c>
      <c r="Y33" s="170"/>
      <c r="Z33" s="189" t="s">
        <v>104</v>
      </c>
      <c r="AA33" s="189"/>
      <c r="AB33" s="189"/>
    </row>
    <row r="34" spans="1:68" s="16" customFormat="1" ht="30" customHeight="1" x14ac:dyDescent="0.2">
      <c r="A34" s="16" t="s">
        <v>109</v>
      </c>
      <c r="B34" s="172" t="str">
        <f>IF(INT('データ入力（建設工事）'!$D$36/100000000000),MOD(INT('データ入力（建設工事）'!$D$36/100000000000),10),"")</f>
        <v/>
      </c>
      <c r="C34" s="173"/>
      <c r="D34" s="169" t="str">
        <f>IF(INT('データ入力（建設工事）'!$D$36/10000000000),MOD(INT('データ入力（建設工事）'!$D$36/10000000000),10),"")</f>
        <v/>
      </c>
      <c r="E34" s="167"/>
      <c r="F34" s="169" t="str">
        <f>IF(INT('データ入力（建設工事）'!$D$36/1000000000),MOD(INT('データ入力（建設工事）'!$D$36/1000000000),10),"")</f>
        <v/>
      </c>
      <c r="G34" s="168"/>
      <c r="H34" s="174" t="str">
        <f>IF(INT('データ入力（建設工事）'!$D$36/100000000),MOD(INT('データ入力（建設工事）'!$D$36/100000000),10),"")</f>
        <v/>
      </c>
      <c r="I34" s="170"/>
      <c r="J34" s="170" t="str">
        <f>IF(INT('データ入力（建設工事）'!$D$36/10000000),MOD(INT('データ入力（建設工事）'!$D$36/10000000),10),"")</f>
        <v/>
      </c>
      <c r="K34" s="170"/>
      <c r="L34" s="170" t="str">
        <f>IF(INT('データ入力（建設工事）'!$D$36/1000000),MOD(INT('データ入力（建設工事）'!$D$36/1000000),10),"")</f>
        <v/>
      </c>
      <c r="M34" s="171"/>
      <c r="N34" s="168" t="str">
        <f>IF(INT('データ入力（建設工事）'!$D$36/100000),MOD(INT('データ入力（建設工事）'!$D$36/100000),10),"")</f>
        <v/>
      </c>
      <c r="O34" s="170"/>
      <c r="P34" s="170" t="str">
        <f>IF(INT('データ入力（建設工事）'!$D$36/10000),MOD(INT('データ入力（建設工事）'!$D$36/10000),10),"")</f>
        <v/>
      </c>
      <c r="Q34" s="170"/>
      <c r="R34" s="170" t="str">
        <f>IF(INT('データ入力（建設工事）'!$D$36/1000),MOD(INT('データ入力（建設工事）'!$D$36/1000),10),"")</f>
        <v/>
      </c>
      <c r="S34" s="171"/>
      <c r="T34" s="168" t="str">
        <f>IF(INT('データ入力（建設工事）'!$D$36/100),MOD(INT('データ入力（建設工事）'!$D$36/100),10),"")</f>
        <v/>
      </c>
      <c r="U34" s="170"/>
      <c r="V34" s="170" t="str">
        <f>IF(INT('データ入力（建設工事）'!$D$36/10),MOD(INT('データ入力（建設工事）'!$D$36/10),10),"")</f>
        <v/>
      </c>
      <c r="W34" s="170"/>
      <c r="X34" s="170" t="str">
        <f>IF(INT('データ入力（建設工事）'!$D$36/1),MOD(INT('データ入力（建設工事）'!$D$36/1),10),"")</f>
        <v/>
      </c>
      <c r="Y34" s="170"/>
      <c r="Z34" s="189" t="s">
        <v>114</v>
      </c>
      <c r="AA34" s="189"/>
      <c r="AB34" s="189"/>
    </row>
    <row r="35" spans="1:68" s="16" customFormat="1" ht="30" customHeight="1" x14ac:dyDescent="0.2"/>
    <row r="36" spans="1:68" ht="30" customHeight="1" x14ac:dyDescent="0.2">
      <c r="AX36" s="178" t="s">
        <v>4</v>
      </c>
      <c r="AY36" s="179"/>
      <c r="AZ36" s="179"/>
      <c r="BA36" s="179"/>
      <c r="BB36" s="179"/>
      <c r="BC36" s="179"/>
      <c r="BD36" s="179"/>
      <c r="BE36" s="179"/>
      <c r="BF36" s="179"/>
      <c r="BG36" s="179"/>
      <c r="BH36" s="179"/>
      <c r="BI36" s="179"/>
      <c r="BJ36" s="179"/>
      <c r="BK36" s="179"/>
      <c r="BL36" s="179"/>
      <c r="BM36" s="179"/>
      <c r="BN36" s="179"/>
      <c r="BO36" s="179"/>
      <c r="BP36" s="180"/>
    </row>
    <row r="37" spans="1:68" ht="30" customHeight="1" x14ac:dyDescent="0.2">
      <c r="AX37" s="175"/>
      <c r="AY37" s="176"/>
      <c r="AZ37" s="176"/>
      <c r="BA37" s="176"/>
      <c r="BB37" s="176"/>
      <c r="BC37" s="176"/>
      <c r="BD37" s="176"/>
      <c r="BE37" s="176"/>
      <c r="BF37" s="176"/>
      <c r="BG37" s="176"/>
      <c r="BH37" s="176"/>
      <c r="BI37" s="176"/>
      <c r="BJ37" s="176"/>
      <c r="BK37" s="176"/>
      <c r="BL37" s="176"/>
      <c r="BM37" s="176"/>
      <c r="BN37" s="176"/>
      <c r="BO37" s="176"/>
      <c r="BP37" s="177"/>
    </row>
    <row r="38" spans="1:68" ht="30" customHeight="1" x14ac:dyDescent="0.2">
      <c r="AX38" s="175"/>
      <c r="AY38" s="176"/>
      <c r="AZ38" s="176"/>
      <c r="BA38" s="176"/>
      <c r="BB38" s="176"/>
      <c r="BC38" s="176"/>
      <c r="BD38" s="176"/>
      <c r="BE38" s="176"/>
      <c r="BF38" s="176"/>
      <c r="BG38" s="176"/>
      <c r="BH38" s="176"/>
      <c r="BI38" s="176"/>
      <c r="BJ38" s="176"/>
      <c r="BK38" s="176"/>
      <c r="BL38" s="176"/>
      <c r="BM38" s="176"/>
      <c r="BN38" s="176"/>
      <c r="BO38" s="176"/>
      <c r="BP38" s="177"/>
    </row>
    <row r="39" spans="1:68" ht="30" customHeight="1" x14ac:dyDescent="0.2">
      <c r="AX39" s="175"/>
      <c r="AY39" s="176"/>
      <c r="AZ39" s="176"/>
      <c r="BA39" s="176"/>
      <c r="BB39" s="176"/>
      <c r="BC39" s="176"/>
      <c r="BD39" s="176"/>
      <c r="BE39" s="176"/>
      <c r="BF39" s="176"/>
      <c r="BG39" s="176"/>
      <c r="BH39" s="176"/>
      <c r="BI39" s="176"/>
      <c r="BJ39" s="176"/>
      <c r="BK39" s="176"/>
      <c r="BL39" s="176"/>
      <c r="BM39" s="176"/>
      <c r="BN39" s="176"/>
      <c r="BO39" s="176"/>
      <c r="BP39" s="177"/>
    </row>
    <row r="40" spans="1:68" ht="30" customHeight="1" x14ac:dyDescent="0.2">
      <c r="AX40" s="175"/>
      <c r="AY40" s="176"/>
      <c r="AZ40" s="176"/>
      <c r="BA40" s="176"/>
      <c r="BB40" s="176"/>
      <c r="BC40" s="176"/>
      <c r="BD40" s="176"/>
      <c r="BE40" s="176"/>
      <c r="BF40" s="176"/>
      <c r="BG40" s="176"/>
      <c r="BH40" s="176"/>
      <c r="BI40" s="176"/>
      <c r="BJ40" s="176"/>
      <c r="BK40" s="176"/>
      <c r="BL40" s="176"/>
      <c r="BM40" s="176"/>
      <c r="BN40" s="176"/>
      <c r="BO40" s="176"/>
      <c r="BP40" s="177"/>
    </row>
    <row r="41" spans="1:68" ht="30" customHeight="1" x14ac:dyDescent="0.2">
      <c r="AX41" s="175"/>
      <c r="AY41" s="176"/>
      <c r="AZ41" s="176"/>
      <c r="BA41" s="176"/>
      <c r="BB41" s="176"/>
      <c r="BC41" s="176"/>
      <c r="BD41" s="176"/>
      <c r="BE41" s="176"/>
      <c r="BF41" s="176"/>
      <c r="BG41" s="176"/>
      <c r="BH41" s="176"/>
      <c r="BI41" s="176"/>
      <c r="BJ41" s="176"/>
      <c r="BK41" s="176"/>
      <c r="BL41" s="176"/>
      <c r="BM41" s="176"/>
      <c r="BN41" s="176"/>
      <c r="BO41" s="176"/>
      <c r="BP41" s="177"/>
    </row>
    <row r="42" spans="1:68" ht="30" customHeight="1" x14ac:dyDescent="0.2">
      <c r="AX42" s="175"/>
      <c r="AY42" s="176"/>
      <c r="AZ42" s="176"/>
      <c r="BA42" s="176"/>
      <c r="BB42" s="176"/>
      <c r="BC42" s="176"/>
      <c r="BD42" s="176"/>
      <c r="BE42" s="176"/>
      <c r="BF42" s="176"/>
      <c r="BG42" s="176"/>
      <c r="BH42" s="176"/>
      <c r="BI42" s="176"/>
      <c r="BJ42" s="176"/>
      <c r="BK42" s="176"/>
      <c r="BL42" s="176"/>
      <c r="BM42" s="176"/>
      <c r="BN42" s="176"/>
      <c r="BO42" s="176"/>
      <c r="BP42" s="177"/>
    </row>
    <row r="43" spans="1:68" ht="30" customHeight="1" x14ac:dyDescent="0.2"/>
    <row r="44" spans="1:68" ht="20.25" customHeight="1" x14ac:dyDescent="0.2"/>
    <row r="45" spans="1:68" ht="20.25" customHeight="1" x14ac:dyDescent="0.2"/>
    <row r="46" spans="1:68" ht="20.25" customHeight="1" x14ac:dyDescent="0.2"/>
    <row r="47" spans="1:68" ht="20.25" customHeight="1" x14ac:dyDescent="0.2"/>
    <row r="48" spans="1:6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sheetData>
  <sheetProtection sheet="1" objects="1" scenarios="1"/>
  <mergeCells count="373">
    <mergeCell ref="AF14:AH14"/>
    <mergeCell ref="Z13:AA13"/>
    <mergeCell ref="AI16:AK16"/>
    <mergeCell ref="AI17:AK17"/>
    <mergeCell ref="AI21:AK21"/>
    <mergeCell ref="B34:C34"/>
    <mergeCell ref="D30:E30"/>
    <mergeCell ref="D31:E31"/>
    <mergeCell ref="D32:E32"/>
    <mergeCell ref="D33:E33"/>
    <mergeCell ref="D34:E34"/>
    <mergeCell ref="H13:I13"/>
    <mergeCell ref="H32:I32"/>
    <mergeCell ref="B17:D17"/>
    <mergeCell ref="E17:G17"/>
    <mergeCell ref="H17:J17"/>
    <mergeCell ref="B22:D22"/>
    <mergeCell ref="E22:G22"/>
    <mergeCell ref="H22:J22"/>
    <mergeCell ref="B21:D21"/>
    <mergeCell ref="E21:G21"/>
    <mergeCell ref="H21:J21"/>
    <mergeCell ref="F20:G20"/>
    <mergeCell ref="H20:I20"/>
    <mergeCell ref="BK26:BL26"/>
    <mergeCell ref="BM26:BN26"/>
    <mergeCell ref="BO26:BP26"/>
    <mergeCell ref="BI27:BJ27"/>
    <mergeCell ref="BK27:BL27"/>
    <mergeCell ref="BM27:BN27"/>
    <mergeCell ref="BO27:BP27"/>
    <mergeCell ref="BI26:BJ26"/>
    <mergeCell ref="BE27:BF27"/>
    <mergeCell ref="BG27:BH27"/>
    <mergeCell ref="BE26:BF26"/>
    <mergeCell ref="BG26:BH26"/>
    <mergeCell ref="AY22:BA22"/>
    <mergeCell ref="BB22:BD22"/>
    <mergeCell ref="BK22:BM22"/>
    <mergeCell ref="BN22:BP22"/>
    <mergeCell ref="AQ24:AR24"/>
    <mergeCell ref="AS24:AU24"/>
    <mergeCell ref="Q22:S22"/>
    <mergeCell ref="T22:V22"/>
    <mergeCell ref="W22:Y22"/>
    <mergeCell ref="W24:Y24"/>
    <mergeCell ref="AL22:AN22"/>
    <mergeCell ref="AI22:AK22"/>
    <mergeCell ref="AC22:AE22"/>
    <mergeCell ref="AF22:AH22"/>
    <mergeCell ref="BC27:BD27"/>
    <mergeCell ref="Z30:AB30"/>
    <mergeCell ref="Z31:AB31"/>
    <mergeCell ref="Z32:AB32"/>
    <mergeCell ref="Z33:AB33"/>
    <mergeCell ref="Z34:AB34"/>
    <mergeCell ref="AI24:AK24"/>
    <mergeCell ref="AI26:AK26"/>
    <mergeCell ref="AI27:AK27"/>
    <mergeCell ref="Z27:AB27"/>
    <mergeCell ref="AC26:AE26"/>
    <mergeCell ref="AF26:AH26"/>
    <mergeCell ref="AC27:AE27"/>
    <mergeCell ref="AF27:AH27"/>
    <mergeCell ref="R5:T5"/>
    <mergeCell ref="A1:BS1"/>
    <mergeCell ref="A29:E29"/>
    <mergeCell ref="A19:BS19"/>
    <mergeCell ref="AN17:AR17"/>
    <mergeCell ref="AN16:AR16"/>
    <mergeCell ref="A8:E8"/>
    <mergeCell ref="BI16:BJ16"/>
    <mergeCell ref="BE17:BF17"/>
    <mergeCell ref="H24:J24"/>
    <mergeCell ref="K24:M24"/>
    <mergeCell ref="N24:P24"/>
    <mergeCell ref="Q24:S24"/>
    <mergeCell ref="AC24:AE24"/>
    <mergeCell ref="AF24:AH24"/>
    <mergeCell ref="AL24:AN24"/>
    <mergeCell ref="AO24:AP24"/>
    <mergeCell ref="AL14:AN14"/>
    <mergeCell ref="BR13:BS13"/>
    <mergeCell ref="AI14:AK14"/>
    <mergeCell ref="AL13:AM13"/>
    <mergeCell ref="AO22:AP22"/>
    <mergeCell ref="BN24:BP24"/>
    <mergeCell ref="BH22:BJ22"/>
    <mergeCell ref="AX37:BP42"/>
    <mergeCell ref="AX36:BP36"/>
    <mergeCell ref="AX3:BQ3"/>
    <mergeCell ref="AN26:AR26"/>
    <mergeCell ref="AN27:AR27"/>
    <mergeCell ref="BB21:BD21"/>
    <mergeCell ref="BE21:BG21"/>
    <mergeCell ref="BH21:BJ21"/>
    <mergeCell ref="BK21:BM21"/>
    <mergeCell ref="BN21:BP21"/>
    <mergeCell ref="BQ21:BS21"/>
    <mergeCell ref="AQ10:AR10"/>
    <mergeCell ref="AS10:AU10"/>
    <mergeCell ref="AV10:AX10"/>
    <mergeCell ref="AY10:BA10"/>
    <mergeCell ref="BB10:BD10"/>
    <mergeCell ref="BE10:BG10"/>
    <mergeCell ref="BH10:BJ10"/>
    <mergeCell ref="BK10:BM10"/>
    <mergeCell ref="BN10:BP10"/>
    <mergeCell ref="BQ10:BS10"/>
    <mergeCell ref="BH13:BI13"/>
    <mergeCell ref="AQ22:AR22"/>
    <mergeCell ref="BQ24:BS24"/>
    <mergeCell ref="BQ22:BS22"/>
    <mergeCell ref="BQ14:BS14"/>
    <mergeCell ref="BE22:BG22"/>
    <mergeCell ref="BE14:BG14"/>
    <mergeCell ref="BH24:BJ24"/>
    <mergeCell ref="BO17:BP17"/>
    <mergeCell ref="BK16:BL16"/>
    <mergeCell ref="BM16:BN16"/>
    <mergeCell ref="BG17:BH17"/>
    <mergeCell ref="BI17:BJ17"/>
    <mergeCell ref="BK17:BL17"/>
    <mergeCell ref="BM17:BN17"/>
    <mergeCell ref="BO16:BP16"/>
    <mergeCell ref="BK24:BM24"/>
    <mergeCell ref="BE24:BG24"/>
    <mergeCell ref="BH14:BJ14"/>
    <mergeCell ref="BK14:BM14"/>
    <mergeCell ref="BN14:BP14"/>
    <mergeCell ref="BE16:BF16"/>
    <mergeCell ref="BG16:BH16"/>
    <mergeCell ref="BQ16:BR16"/>
    <mergeCell ref="BQ17:BR17"/>
    <mergeCell ref="AW17:AX17"/>
    <mergeCell ref="AY17:AZ17"/>
    <mergeCell ref="BA17:BB17"/>
    <mergeCell ref="BC16:BD16"/>
    <mergeCell ref="BB13:BC13"/>
    <mergeCell ref="BD13:BE13"/>
    <mergeCell ref="AV13:AW13"/>
    <mergeCell ref="AX13:AY13"/>
    <mergeCell ref="AZ13:BA13"/>
    <mergeCell ref="BC17:BD17"/>
    <mergeCell ref="AF10:AH10"/>
    <mergeCell ref="AL10:AN10"/>
    <mergeCell ref="AI10:AK10"/>
    <mergeCell ref="AI11:AK11"/>
    <mergeCell ref="AQ14:AR14"/>
    <mergeCell ref="AS14:AU14"/>
    <mergeCell ref="BB24:BD24"/>
    <mergeCell ref="AQ21:AR21"/>
    <mergeCell ref="AS21:AU21"/>
    <mergeCell ref="AV21:AX21"/>
    <mergeCell ref="AY21:BA21"/>
    <mergeCell ref="AS17:AT17"/>
    <mergeCell ref="AV24:AX24"/>
    <mergeCell ref="AY24:BA24"/>
    <mergeCell ref="AV22:AX22"/>
    <mergeCell ref="AV14:AX14"/>
    <mergeCell ref="AY14:BA14"/>
    <mergeCell ref="BB14:BD14"/>
    <mergeCell ref="AS16:AT16"/>
    <mergeCell ref="AU16:AV16"/>
    <mergeCell ref="AW16:AX16"/>
    <mergeCell ref="AY16:AZ16"/>
    <mergeCell ref="BA16:BB16"/>
    <mergeCell ref="AU17:AV17"/>
    <mergeCell ref="AO14:AP14"/>
    <mergeCell ref="Z17:AB17"/>
    <mergeCell ref="AL21:AN21"/>
    <mergeCell ref="AO21:AP21"/>
    <mergeCell ref="W17:Y17"/>
    <mergeCell ref="AS27:AT27"/>
    <mergeCell ref="BK11:BM11"/>
    <mergeCell ref="B10:D10"/>
    <mergeCell ref="E10:G10"/>
    <mergeCell ref="H10:J10"/>
    <mergeCell ref="K10:M10"/>
    <mergeCell ref="N10:P10"/>
    <mergeCell ref="Q10:S10"/>
    <mergeCell ref="T10:V10"/>
    <mergeCell ref="W10:Y10"/>
    <mergeCell ref="Z10:AB10"/>
    <mergeCell ref="B11:D11"/>
    <mergeCell ref="E11:G11"/>
    <mergeCell ref="H11:J11"/>
    <mergeCell ref="Q11:S11"/>
    <mergeCell ref="T11:V11"/>
    <mergeCell ref="W11:Y11"/>
    <mergeCell ref="Z11:AB11"/>
    <mergeCell ref="AO10:AP10"/>
    <mergeCell ref="AC17:AE17"/>
    <mergeCell ref="AF16:AH16"/>
    <mergeCell ref="AC21:AE21"/>
    <mergeCell ref="AF21:AH21"/>
    <mergeCell ref="Q16:S16"/>
    <mergeCell ref="T16:V16"/>
    <mergeCell ref="W16:Y16"/>
    <mergeCell ref="AS22:AU22"/>
    <mergeCell ref="Z16:AB16"/>
    <mergeCell ref="AC16:AE16"/>
    <mergeCell ref="AF17:AH17"/>
    <mergeCell ref="B27:D27"/>
    <mergeCell ref="E27:G27"/>
    <mergeCell ref="H27:J27"/>
    <mergeCell ref="H30:I30"/>
    <mergeCell ref="K27:M27"/>
    <mergeCell ref="B31:C31"/>
    <mergeCell ref="T30:U30"/>
    <mergeCell ref="X34:Y34"/>
    <mergeCell ref="R34:S34"/>
    <mergeCell ref="H33:I33"/>
    <mergeCell ref="J33:K33"/>
    <mergeCell ref="L33:M33"/>
    <mergeCell ref="N33:O33"/>
    <mergeCell ref="P33:Q33"/>
    <mergeCell ref="T33:U33"/>
    <mergeCell ref="V33:W33"/>
    <mergeCell ref="X33:Y33"/>
    <mergeCell ref="H34:I34"/>
    <mergeCell ref="J34:K34"/>
    <mergeCell ref="L34:M34"/>
    <mergeCell ref="N34:O34"/>
    <mergeCell ref="P34:Q34"/>
    <mergeCell ref="T34:U34"/>
    <mergeCell ref="R33:S33"/>
    <mergeCell ref="B30:C30"/>
    <mergeCell ref="F30:G30"/>
    <mergeCell ref="H31:I31"/>
    <mergeCell ref="J31:K31"/>
    <mergeCell ref="L31:M31"/>
    <mergeCell ref="N31:O31"/>
    <mergeCell ref="F31:G31"/>
    <mergeCell ref="F32:G32"/>
    <mergeCell ref="F33:G33"/>
    <mergeCell ref="N32:O32"/>
    <mergeCell ref="J30:K30"/>
    <mergeCell ref="L30:M30"/>
    <mergeCell ref="N30:O30"/>
    <mergeCell ref="B32:C32"/>
    <mergeCell ref="B33:C33"/>
    <mergeCell ref="R30:S30"/>
    <mergeCell ref="Q27:S27"/>
    <mergeCell ref="T27:V27"/>
    <mergeCell ref="W27:Y27"/>
    <mergeCell ref="J32:K32"/>
    <mergeCell ref="F34:G34"/>
    <mergeCell ref="V31:W31"/>
    <mergeCell ref="R32:S32"/>
    <mergeCell ref="R31:S31"/>
    <mergeCell ref="N27:P27"/>
    <mergeCell ref="P32:Q32"/>
    <mergeCell ref="V34:W34"/>
    <mergeCell ref="P30:Q30"/>
    <mergeCell ref="P31:Q31"/>
    <mergeCell ref="T31:U31"/>
    <mergeCell ref="L32:M32"/>
    <mergeCell ref="N26:P26"/>
    <mergeCell ref="BC26:BD26"/>
    <mergeCell ref="V30:W30"/>
    <mergeCell ref="X30:Y30"/>
    <mergeCell ref="T32:U32"/>
    <mergeCell ref="V32:W32"/>
    <mergeCell ref="K17:M17"/>
    <mergeCell ref="N17:P17"/>
    <mergeCell ref="Q17:S17"/>
    <mergeCell ref="T17:V17"/>
    <mergeCell ref="J20:K20"/>
    <mergeCell ref="N20:O20"/>
    <mergeCell ref="P20:Q20"/>
    <mergeCell ref="AU27:AV27"/>
    <mergeCell ref="AW27:AX27"/>
    <mergeCell ref="AY27:AZ27"/>
    <mergeCell ref="BA27:BB27"/>
    <mergeCell ref="AS26:AT26"/>
    <mergeCell ref="AU26:AV26"/>
    <mergeCell ref="AW26:AX26"/>
    <mergeCell ref="AY26:AZ26"/>
    <mergeCell ref="BA26:BB26"/>
    <mergeCell ref="X32:Y32"/>
    <mergeCell ref="X31:Y31"/>
    <mergeCell ref="D20:E20"/>
    <mergeCell ref="B20:C20"/>
    <mergeCell ref="L20:M20"/>
    <mergeCell ref="K22:M22"/>
    <mergeCell ref="N22:P22"/>
    <mergeCell ref="Q26:S26"/>
    <mergeCell ref="T26:V26"/>
    <mergeCell ref="W26:Y26"/>
    <mergeCell ref="Z26:AB26"/>
    <mergeCell ref="B24:D24"/>
    <mergeCell ref="E24:G24"/>
    <mergeCell ref="Z24:AB24"/>
    <mergeCell ref="Z22:AB22"/>
    <mergeCell ref="T24:V24"/>
    <mergeCell ref="B26:D26"/>
    <mergeCell ref="E26:G26"/>
    <mergeCell ref="H26:J26"/>
    <mergeCell ref="K21:M21"/>
    <mergeCell ref="N21:P21"/>
    <mergeCell ref="Q21:S21"/>
    <mergeCell ref="T21:V21"/>
    <mergeCell ref="W21:Y21"/>
    <mergeCell ref="Z21:AB21"/>
    <mergeCell ref="K26:M26"/>
    <mergeCell ref="B5:E5"/>
    <mergeCell ref="B16:D16"/>
    <mergeCell ref="E16:G16"/>
    <mergeCell ref="H16:J16"/>
    <mergeCell ref="K16:M16"/>
    <mergeCell ref="N16:P16"/>
    <mergeCell ref="D9:E9"/>
    <mergeCell ref="J9:K9"/>
    <mergeCell ref="N9:O9"/>
    <mergeCell ref="P9:Q9"/>
    <mergeCell ref="D13:E13"/>
    <mergeCell ref="J13:K13"/>
    <mergeCell ref="N13:O13"/>
    <mergeCell ref="M5:N5"/>
    <mergeCell ref="P13:Q13"/>
    <mergeCell ref="K11:M11"/>
    <mergeCell ref="N11:P11"/>
    <mergeCell ref="B9:C9"/>
    <mergeCell ref="H5:J5"/>
    <mergeCell ref="O5:Q5"/>
    <mergeCell ref="F9:G9"/>
    <mergeCell ref="H9:I9"/>
    <mergeCell ref="L9:M9"/>
    <mergeCell ref="F13:G13"/>
    <mergeCell ref="AB13:AC13"/>
    <mergeCell ref="B14:D14"/>
    <mergeCell ref="E14:G14"/>
    <mergeCell ref="H14:J14"/>
    <mergeCell ref="K14:M14"/>
    <mergeCell ref="N14:P14"/>
    <mergeCell ref="Q14:S14"/>
    <mergeCell ref="B13:C13"/>
    <mergeCell ref="AC10:AE10"/>
    <mergeCell ref="L13:M13"/>
    <mergeCell ref="V13:W13"/>
    <mergeCell ref="AD13:AE13"/>
    <mergeCell ref="X13:Y13"/>
    <mergeCell ref="T14:V14"/>
    <mergeCell ref="W14:Y14"/>
    <mergeCell ref="T13:U13"/>
    <mergeCell ref="R13:S13"/>
    <mergeCell ref="Z14:AB14"/>
    <mergeCell ref="AC14:AE14"/>
    <mergeCell ref="AT13:AU13"/>
    <mergeCell ref="AR13:AS13"/>
    <mergeCell ref="AF13:AG13"/>
    <mergeCell ref="AC11:AE11"/>
    <mergeCell ref="AF11:AH11"/>
    <mergeCell ref="BN11:BP11"/>
    <mergeCell ref="BQ11:BS11"/>
    <mergeCell ref="AL11:AN11"/>
    <mergeCell ref="AO11:AP11"/>
    <mergeCell ref="AQ11:AR11"/>
    <mergeCell ref="AS11:AU11"/>
    <mergeCell ref="AV11:AX11"/>
    <mergeCell ref="AY11:BA11"/>
    <mergeCell ref="BB11:BD11"/>
    <mergeCell ref="BE11:BG11"/>
    <mergeCell ref="BH11:BJ11"/>
    <mergeCell ref="AJ13:AK13"/>
    <mergeCell ref="BJ13:BK13"/>
    <mergeCell ref="BL13:BM13"/>
    <mergeCell ref="BN13:BO13"/>
    <mergeCell ref="BP13:BQ13"/>
    <mergeCell ref="BF13:BG13"/>
    <mergeCell ref="AN13:AO13"/>
    <mergeCell ref="AH13:AI13"/>
  </mergeCells>
  <phoneticPr fontId="2"/>
  <pageMargins left="0.59055118110236227" right="0.19685039370078741" top="0.78740157480314965" bottom="0.27559055118110237" header="0.51181102362204722" footer="0.51181102362204722"/>
  <pageSetup paperSize="9" scale="65" orientation="portrait" verticalDpi="300" r:id="rId1"/>
  <headerFooter alignWithMargins="0"/>
  <colBreaks count="1" manualBreakCount="1">
    <brk id="7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D37"/>
  <sheetViews>
    <sheetView showGridLines="0" view="pageBreakPreview" zoomScaleNormal="100" zoomScaleSheetLayoutView="100" workbookViewId="0">
      <selection activeCell="A7" sqref="A7"/>
    </sheetView>
  </sheetViews>
  <sheetFormatPr defaultColWidth="6.5" defaultRowHeight="10.8" x14ac:dyDescent="0.2"/>
  <cols>
    <col min="1" max="1" width="6.8984375" style="2" customWidth="1"/>
    <col min="2" max="2" width="4.5" style="2" customWidth="1"/>
    <col min="3" max="3" width="5.3984375" style="2" customWidth="1"/>
    <col min="4" max="4" width="14.8984375" style="2" customWidth="1"/>
    <col min="5" max="5" width="8.3984375" style="2" customWidth="1"/>
    <col min="6" max="17" width="2" style="2" customWidth="1"/>
    <col min="18" max="21" width="5.8984375" style="2" customWidth="1"/>
    <col min="22" max="22" width="3.09765625" style="2" customWidth="1"/>
    <col min="23" max="25" width="6.5" style="2"/>
    <col min="26" max="26" width="8.19921875" style="2" bestFit="1" customWidth="1"/>
    <col min="27" max="16384" width="6.5" style="2"/>
  </cols>
  <sheetData>
    <row r="1" spans="1:22" s="3" customFormat="1" ht="25.2" customHeight="1" x14ac:dyDescent="0.2">
      <c r="A1" s="24" t="s">
        <v>97</v>
      </c>
      <c r="I1" s="190" t="s">
        <v>87</v>
      </c>
      <c r="J1" s="190"/>
      <c r="K1" s="190"/>
      <c r="L1" s="190"/>
      <c r="M1" s="190"/>
      <c r="N1" s="190"/>
      <c r="O1" s="203" t="str">
        <f>IF('データ入力（建設工事）'!D13=""," ",'データ入力（建設工事）'!D13)</f>
        <v xml:space="preserve"> </v>
      </c>
      <c r="P1" s="203" t="e">
        <f>IF('データ入力（建設工事）'!#REF!=""," ",'データ入力（建設工事）'!#REF!)</f>
        <v>#REF!</v>
      </c>
      <c r="Q1" s="203" t="e">
        <f>IF('データ入力（建設工事）'!#REF!=""," ",'データ入力（建設工事）'!#REF!)</f>
        <v>#REF!</v>
      </c>
      <c r="R1" s="203" t="e">
        <f>IF('データ入力（建設工事）'!#REF!=""," ",'データ入力（建設工事）'!#REF!)</f>
        <v>#REF!</v>
      </c>
      <c r="S1" s="203" t="e">
        <f>IF('データ入力（建設工事）'!#REF!=""," ",'データ入力（建設工事）'!#REF!)</f>
        <v>#REF!</v>
      </c>
      <c r="T1" s="203" t="e">
        <f>IF('データ入力（建設工事）'!#REF!=""," ",'データ入力（建設工事）'!#REF!)</f>
        <v>#REF!</v>
      </c>
      <c r="U1" s="203" t="e">
        <f>IF('データ入力（建設工事）'!#REF!=""," ",'データ入力（建設工事）'!#REF!)</f>
        <v>#REF!</v>
      </c>
      <c r="V1" s="36"/>
    </row>
    <row r="2" spans="1:22" ht="9.75" customHeight="1" x14ac:dyDescent="0.2"/>
    <row r="3" spans="1:22" ht="18.75" customHeight="1" x14ac:dyDescent="0.2">
      <c r="A3" s="191" t="s">
        <v>92</v>
      </c>
      <c r="B3" s="191"/>
      <c r="C3" s="191"/>
      <c r="D3" s="191"/>
      <c r="E3" s="191"/>
      <c r="F3" s="191"/>
      <c r="G3" s="191"/>
      <c r="H3" s="191"/>
      <c r="I3" s="191"/>
      <c r="J3" s="191"/>
      <c r="K3" s="191"/>
      <c r="L3" s="191"/>
      <c r="M3" s="191"/>
      <c r="N3" s="191"/>
      <c r="O3" s="191"/>
      <c r="P3" s="191"/>
      <c r="Q3" s="191"/>
      <c r="R3" s="191"/>
      <c r="S3" s="191"/>
      <c r="T3" s="191"/>
      <c r="U3" s="191"/>
    </row>
    <row r="4" spans="1:22" ht="18.75" customHeight="1" x14ac:dyDescent="0.2">
      <c r="A4" s="191" t="s">
        <v>88</v>
      </c>
      <c r="B4" s="192"/>
      <c r="C4" s="192"/>
      <c r="D4" s="192"/>
      <c r="E4" s="192"/>
      <c r="F4" s="192"/>
      <c r="G4" s="192"/>
      <c r="H4" s="192"/>
      <c r="I4" s="192"/>
      <c r="J4" s="192"/>
      <c r="K4" s="192"/>
      <c r="L4" s="192"/>
      <c r="M4" s="192"/>
      <c r="N4" s="192"/>
      <c r="O4" s="192"/>
      <c r="P4" s="192"/>
      <c r="Q4" s="192"/>
      <c r="R4" s="192"/>
      <c r="S4" s="192"/>
      <c r="T4" s="192"/>
      <c r="U4" s="192"/>
    </row>
    <row r="5" spans="1:22" ht="23.25" customHeight="1" x14ac:dyDescent="0.2">
      <c r="A5" s="76" t="s">
        <v>67</v>
      </c>
      <c r="B5" s="201" t="s">
        <v>91</v>
      </c>
      <c r="C5" s="199"/>
      <c r="D5" s="202"/>
      <c r="E5" s="102" t="s">
        <v>42</v>
      </c>
      <c r="F5" s="193" t="s">
        <v>43</v>
      </c>
      <c r="G5" s="194"/>
      <c r="H5" s="194"/>
      <c r="I5" s="194"/>
      <c r="J5" s="194"/>
      <c r="K5" s="194"/>
      <c r="L5" s="194"/>
      <c r="M5" s="194"/>
      <c r="N5" s="194"/>
      <c r="O5" s="194"/>
      <c r="P5" s="194"/>
      <c r="Q5" s="195"/>
      <c r="R5" s="199" t="s">
        <v>89</v>
      </c>
      <c r="S5" s="199"/>
      <c r="T5" s="199"/>
      <c r="U5" s="200"/>
    </row>
    <row r="6" spans="1:22" ht="30" customHeight="1" x14ac:dyDescent="0.2">
      <c r="A6" s="94" t="s">
        <v>72</v>
      </c>
      <c r="B6" s="95" t="s">
        <v>86</v>
      </c>
      <c r="C6" s="96" t="s">
        <v>90</v>
      </c>
      <c r="D6" s="97" t="s">
        <v>5</v>
      </c>
      <c r="E6" s="98" t="s">
        <v>6</v>
      </c>
      <c r="F6" s="196" t="s">
        <v>44</v>
      </c>
      <c r="G6" s="197"/>
      <c r="H6" s="197"/>
      <c r="I6" s="197"/>
      <c r="J6" s="197"/>
      <c r="K6" s="197"/>
      <c r="L6" s="197"/>
      <c r="M6" s="197"/>
      <c r="N6" s="197"/>
      <c r="O6" s="197"/>
      <c r="P6" s="197"/>
      <c r="Q6" s="198"/>
      <c r="R6" s="103" t="s">
        <v>45</v>
      </c>
      <c r="S6" s="100" t="s">
        <v>48</v>
      </c>
      <c r="T6" s="99" t="s">
        <v>46</v>
      </c>
      <c r="U6" s="101" t="s">
        <v>7</v>
      </c>
    </row>
    <row r="7" spans="1:22" ht="25.2" customHeight="1" x14ac:dyDescent="0.2">
      <c r="A7" s="77" t="str">
        <f>IF('データ入力（建設工事）'!H6=1,"1",IF('データ入力（建設工事）'!H6=2,"2",""))</f>
        <v/>
      </c>
      <c r="B7" s="40" t="str">
        <f>IF('データ入力（建設工事）'!I6=""," ",'データ入力（建設工事）'!I6)</f>
        <v xml:space="preserve"> </v>
      </c>
      <c r="C7" s="38" t="str">
        <f>'データ入力（建設工事）'!J6</f>
        <v>01</v>
      </c>
      <c r="D7" s="39" t="str">
        <f>'データ入力（建設工事）'!K6</f>
        <v>土木一式</v>
      </c>
      <c r="E7" s="35" t="str">
        <f>IF('データ入力（建設工事）'!L6=""," ",'データ入力（建設工事）'!L6)</f>
        <v xml:space="preserve"> </v>
      </c>
      <c r="F7" s="109" t="str">
        <f>IF(INT('データ入力（建設工事）'!$M6/100000000000),MOD(INT('データ入力（建設工事）'!$M6/100000000000),10),"")</f>
        <v/>
      </c>
      <c r="G7" s="110" t="str">
        <f>IF(INT('データ入力（建設工事）'!$M6/10000000000),MOD(INT('データ入力（建設工事）'!$M6/10000000000),10),"")</f>
        <v/>
      </c>
      <c r="H7" s="111" t="str">
        <f>IF(INT('データ入力（建設工事）'!$M6/1000000000),MOD(INT('データ入力（建設工事）'!$M6/1000000000),10),"")</f>
        <v/>
      </c>
      <c r="I7" s="90" t="str">
        <f>IF(INT('データ入力（建設工事）'!$M6/100000000),MOD(INT('データ入力（建設工事）'!$M6/100000000),10),"")</f>
        <v/>
      </c>
      <c r="J7" s="91" t="str">
        <f>IF(INT('データ入力（建設工事）'!$M6/10000000),MOD(INT('データ入力（建設工事）'!$M6/10000000),10),"")</f>
        <v/>
      </c>
      <c r="K7" s="92" t="str">
        <f>IF(INT('データ入力（建設工事）'!$M6/1000000),MOD(INT('データ入力（建設工事）'!$M6/1000000),10),"")</f>
        <v/>
      </c>
      <c r="L7" s="90" t="str">
        <f>IF(INT('データ入力（建設工事）'!$M6/100000),MOD(INT('データ入力（建設工事）'!$M6/100000),10),"")</f>
        <v/>
      </c>
      <c r="M7" s="91" t="str">
        <f>IF(INT('データ入力（建設工事）'!$M6/10000),MOD(INT('データ入力（建設工事）'!$M6/10000),10),"")</f>
        <v/>
      </c>
      <c r="N7" s="92" t="str">
        <f>IF(INT('データ入力（建設工事）'!$M6/1000),MOD(INT('データ入力（建設工事）'!$M6/1000),10),"")</f>
        <v/>
      </c>
      <c r="O7" s="93" t="str">
        <f>IF(INT('データ入力（建設工事）'!$M6/100),MOD(INT('データ入力（建設工事）'!$M6/100),10),"")</f>
        <v/>
      </c>
      <c r="P7" s="91" t="str">
        <f>IF(INT('データ入力（建設工事）'!$M6/10),MOD(INT('データ入力（建設工事）'!$M6/10),10),"")</f>
        <v/>
      </c>
      <c r="Q7" s="106" t="str">
        <f>IF('データ入力（建設工事）'!$M6=""," ",MOD(INT('データ入力（建設工事）'!$M6/1),10))</f>
        <v xml:space="preserve"> </v>
      </c>
      <c r="R7" s="104" t="str">
        <f>IF('データ入力（建設工事）'!N6=""," ",'データ入力（建設工事）'!N6)</f>
        <v xml:space="preserve"> </v>
      </c>
      <c r="S7" s="41" t="str">
        <f>IF('データ入力（建設工事）'!O6=""," ",'データ入力（建設工事）'!O6)</f>
        <v xml:space="preserve"> </v>
      </c>
      <c r="T7" s="41" t="str">
        <f>IF('データ入力（建設工事）'!P6=""," ",'データ入力（建設工事）'!P6)</f>
        <v xml:space="preserve"> </v>
      </c>
      <c r="U7" s="78" t="str">
        <f>IF('データ入力（建設工事）'!Q6=""," ",'データ入力（建設工事）'!Q6)</f>
        <v xml:space="preserve"> </v>
      </c>
    </row>
    <row r="8" spans="1:22" ht="25.2" customHeight="1" x14ac:dyDescent="0.2">
      <c r="A8" s="77" t="str">
        <f>IF('データ入力（建設工事）'!H7=1,"1",IF('データ入力（建設工事）'!H7=2,"2",""))</f>
        <v/>
      </c>
      <c r="B8" s="40" t="str">
        <f>IF('データ入力（建設工事）'!I7=""," ",'データ入力（建設工事）'!I7)</f>
        <v xml:space="preserve"> </v>
      </c>
      <c r="C8" s="38" t="str">
        <f>'データ入力（建設工事）'!J7</f>
        <v>02</v>
      </c>
      <c r="D8" s="39" t="str">
        <f>'データ入力（建設工事）'!K7</f>
        <v>建築一式</v>
      </c>
      <c r="E8" s="35" t="str">
        <f>IF('データ入力（建設工事）'!L7=""," ",'データ入力（建設工事）'!L7)</f>
        <v xml:space="preserve"> </v>
      </c>
      <c r="F8" s="112" t="str">
        <f>IF(INT('データ入力（建設工事）'!$M7/100000000000),MOD(INT('データ入力（建設工事）'!$M7/100000000000),10),"")</f>
        <v/>
      </c>
      <c r="G8" s="34" t="str">
        <f>IF(INT('データ入力（建設工事）'!$M7/10000000000),MOD(INT('データ入力（建設工事）'!$M7/10000000000),10),"")</f>
        <v/>
      </c>
      <c r="H8" s="69" t="str">
        <f>IF(INT('データ入力（建設工事）'!$M7/1000000000),MOD(INT('データ入力（建設工事）'!$M7/1000000000),10),"")</f>
        <v/>
      </c>
      <c r="I8" s="68" t="str">
        <f>IF(INT('データ入力（建設工事）'!$M7/100000000),MOD(INT('データ入力（建設工事）'!$M7/100000000),10),"")</f>
        <v/>
      </c>
      <c r="J8" s="34" t="str">
        <f>IF(INT('データ入力（建設工事）'!$M7/10000000),MOD(INT('データ入力（建設工事）'!$M7/10000000),10),"")</f>
        <v/>
      </c>
      <c r="K8" s="69" t="str">
        <f>IF(INT('データ入力（建設工事）'!$M7/1000000),MOD(INT('データ入力（建設工事）'!$M7/1000000),10),"")</f>
        <v/>
      </c>
      <c r="L8" s="68" t="str">
        <f>IF(INT('データ入力（建設工事）'!$M7/100000),MOD(INT('データ入力（建設工事）'!$M7/100000),10),"")</f>
        <v/>
      </c>
      <c r="M8" s="34" t="str">
        <f>IF(INT('データ入力（建設工事）'!$M7/10000),MOD(INT('データ入力（建設工事）'!$M7/10000),10),"")</f>
        <v/>
      </c>
      <c r="N8" s="69" t="str">
        <f>IF(INT('データ入力（建設工事）'!$M7/1000),MOD(INT('データ入力（建設工事）'!$M7/1000),10),"")</f>
        <v/>
      </c>
      <c r="O8" s="67" t="str">
        <f>IF(INT('データ入力（建設工事）'!$M7/100),MOD(INT('データ入力（建設工事）'!$M7/100),10),"")</f>
        <v/>
      </c>
      <c r="P8" s="34" t="str">
        <f>IF(INT('データ入力（建設工事）'!$M7/10),MOD(INT('データ入力（建設工事）'!$M7/10),10),"")</f>
        <v/>
      </c>
      <c r="Q8" s="107" t="str">
        <f>IF('データ入力（建設工事）'!$M7=""," ",MOD(INT('データ入力（建設工事）'!$M7/1),10))</f>
        <v xml:space="preserve"> </v>
      </c>
      <c r="R8" s="104" t="str">
        <f>IF('データ入力（建設工事）'!N7=""," ",'データ入力（建設工事）'!N7)</f>
        <v xml:space="preserve"> </v>
      </c>
      <c r="S8" s="41" t="str">
        <f>IF('データ入力（建設工事）'!O7=""," ",'データ入力（建設工事）'!O7)</f>
        <v xml:space="preserve"> </v>
      </c>
      <c r="T8" s="41" t="str">
        <f>IF('データ入力（建設工事）'!P7=""," ",'データ入力（建設工事）'!P7)</f>
        <v xml:space="preserve"> </v>
      </c>
      <c r="U8" s="78" t="str">
        <f>IF('データ入力（建設工事）'!Q7=""," ",'データ入力（建設工事）'!Q7)</f>
        <v xml:space="preserve"> </v>
      </c>
    </row>
    <row r="9" spans="1:22" ht="25.2" customHeight="1" x14ac:dyDescent="0.2">
      <c r="A9" s="77" t="str">
        <f>IF('データ入力（建設工事）'!H8=1,"1",IF('データ入力（建設工事）'!H8=2,"2",""))</f>
        <v/>
      </c>
      <c r="B9" s="40" t="str">
        <f>IF('データ入力（建設工事）'!I8=""," ",'データ入力（建設工事）'!I8)</f>
        <v xml:space="preserve"> </v>
      </c>
      <c r="C9" s="38" t="str">
        <f>'データ入力（建設工事）'!J8</f>
        <v>03</v>
      </c>
      <c r="D9" s="39" t="str">
        <f>'データ入力（建設工事）'!K8</f>
        <v>大工</v>
      </c>
      <c r="E9" s="35" t="str">
        <f>IF('データ入力（建設工事）'!L8=""," ",'データ入力（建設工事）'!L8)</f>
        <v xml:space="preserve"> </v>
      </c>
      <c r="F9" s="112" t="str">
        <f>IF(INT('データ入力（建設工事）'!$M8/100000000000),MOD(INT('データ入力（建設工事）'!$M8/100000000000),10),"")</f>
        <v/>
      </c>
      <c r="G9" s="34" t="str">
        <f>IF(INT('データ入力（建設工事）'!$M8/10000000000),MOD(INT('データ入力（建設工事）'!$M8/10000000000),10),"")</f>
        <v/>
      </c>
      <c r="H9" s="69" t="str">
        <f>IF(INT('データ入力（建設工事）'!$M8/1000000000),MOD(INT('データ入力（建設工事）'!$M8/1000000000),10),"")</f>
        <v/>
      </c>
      <c r="I9" s="68" t="str">
        <f>IF(INT('データ入力（建設工事）'!$M8/100000000),MOD(INT('データ入力（建設工事）'!$M8/100000000),10),"")</f>
        <v/>
      </c>
      <c r="J9" s="34" t="str">
        <f>IF(INT('データ入力（建設工事）'!$M8/10000000),MOD(INT('データ入力（建設工事）'!$M8/10000000),10),"")</f>
        <v/>
      </c>
      <c r="K9" s="69" t="str">
        <f>IF(INT('データ入力（建設工事）'!$M8/1000000),MOD(INT('データ入力（建設工事）'!$M8/1000000),10),"")</f>
        <v/>
      </c>
      <c r="L9" s="68" t="str">
        <f>IF(INT('データ入力（建設工事）'!$M8/100000),MOD(INT('データ入力（建設工事）'!$M8/100000),10),"")</f>
        <v/>
      </c>
      <c r="M9" s="34" t="str">
        <f>IF(INT('データ入力（建設工事）'!$M8/10000),MOD(INT('データ入力（建設工事）'!$M8/10000),10),"")</f>
        <v/>
      </c>
      <c r="N9" s="69" t="str">
        <f>IF(INT('データ入力（建設工事）'!$M8/1000),MOD(INT('データ入力（建設工事）'!$M8/1000),10),"")</f>
        <v/>
      </c>
      <c r="O9" s="67" t="str">
        <f>IF(INT('データ入力（建設工事）'!$M8/100),MOD(INT('データ入力（建設工事）'!$M8/100),10),"")</f>
        <v/>
      </c>
      <c r="P9" s="34" t="str">
        <f>IF(INT('データ入力（建設工事）'!$M8/10),MOD(INT('データ入力（建設工事）'!$M8/10),10),"")</f>
        <v/>
      </c>
      <c r="Q9" s="107" t="str">
        <f>IF('データ入力（建設工事）'!$M8=""," ",MOD(INT('データ入力（建設工事）'!$M8/1),10))</f>
        <v xml:space="preserve"> </v>
      </c>
      <c r="R9" s="104" t="str">
        <f>IF('データ入力（建設工事）'!N8=""," ",'データ入力（建設工事）'!N8)</f>
        <v xml:space="preserve"> </v>
      </c>
      <c r="S9" s="41" t="str">
        <f>IF('データ入力（建設工事）'!O8=""," ",'データ入力（建設工事）'!O8)</f>
        <v xml:space="preserve"> </v>
      </c>
      <c r="T9" s="41" t="str">
        <f>IF('データ入力（建設工事）'!P8=""," ",'データ入力（建設工事）'!P8)</f>
        <v xml:space="preserve"> </v>
      </c>
      <c r="U9" s="78" t="str">
        <f>IF('データ入力（建設工事）'!Q8=""," ",'データ入力（建設工事）'!Q8)</f>
        <v xml:space="preserve"> </v>
      </c>
    </row>
    <row r="10" spans="1:22" ht="25.2" customHeight="1" x14ac:dyDescent="0.2">
      <c r="A10" s="77" t="str">
        <f>IF('データ入力（建設工事）'!H9=1,"1",IF('データ入力（建設工事）'!H9=2,"2",""))</f>
        <v/>
      </c>
      <c r="B10" s="40" t="str">
        <f>IF('データ入力（建設工事）'!I9=""," ",'データ入力（建設工事）'!I9)</f>
        <v xml:space="preserve"> </v>
      </c>
      <c r="C10" s="38" t="str">
        <f>'データ入力（建設工事）'!J9</f>
        <v>04</v>
      </c>
      <c r="D10" s="39" t="str">
        <f>'データ入力（建設工事）'!K9</f>
        <v>左官</v>
      </c>
      <c r="E10" s="35" t="str">
        <f>IF('データ入力（建設工事）'!L9=""," ",'データ入力（建設工事）'!L9)</f>
        <v xml:space="preserve"> </v>
      </c>
      <c r="F10" s="112" t="str">
        <f>IF(INT('データ入力（建設工事）'!$M9/100000000000),MOD(INT('データ入力（建設工事）'!$M9/100000000000),10),"")</f>
        <v/>
      </c>
      <c r="G10" s="34" t="str">
        <f>IF(INT('データ入力（建設工事）'!$M9/10000000000),MOD(INT('データ入力（建設工事）'!$M9/10000000000),10),"")</f>
        <v/>
      </c>
      <c r="H10" s="69" t="str">
        <f>IF(INT('データ入力（建設工事）'!$M9/1000000000),MOD(INT('データ入力（建設工事）'!$M9/1000000000),10),"")</f>
        <v/>
      </c>
      <c r="I10" s="68" t="str">
        <f>IF(INT('データ入力（建設工事）'!$M9/100000000),MOD(INT('データ入力（建設工事）'!$M9/100000000),10),"")</f>
        <v/>
      </c>
      <c r="J10" s="34" t="str">
        <f>IF(INT('データ入力（建設工事）'!$M9/10000000),MOD(INT('データ入力（建設工事）'!$M9/10000000),10),"")</f>
        <v/>
      </c>
      <c r="K10" s="69" t="str">
        <f>IF(INT('データ入力（建設工事）'!$M9/1000000),MOD(INT('データ入力（建設工事）'!$M9/1000000),10),"")</f>
        <v/>
      </c>
      <c r="L10" s="68" t="str">
        <f>IF(INT('データ入力（建設工事）'!$M9/100000),MOD(INT('データ入力（建設工事）'!$M9/100000),10),"")</f>
        <v/>
      </c>
      <c r="M10" s="34" t="str">
        <f>IF(INT('データ入力（建設工事）'!$M9/10000),MOD(INT('データ入力（建設工事）'!$M9/10000),10),"")</f>
        <v/>
      </c>
      <c r="N10" s="69" t="str">
        <f>IF(INT('データ入力（建設工事）'!$M9/1000),MOD(INT('データ入力（建設工事）'!$M9/1000),10),"")</f>
        <v/>
      </c>
      <c r="O10" s="67" t="str">
        <f>IF(INT('データ入力（建設工事）'!$M9/100),MOD(INT('データ入力（建設工事）'!$M9/100),10),"")</f>
        <v/>
      </c>
      <c r="P10" s="34" t="str">
        <f>IF(INT('データ入力（建設工事）'!$M9/10),MOD(INT('データ入力（建設工事）'!$M9/10),10),"")</f>
        <v/>
      </c>
      <c r="Q10" s="107" t="str">
        <f>IF('データ入力（建設工事）'!$M9=""," ",MOD(INT('データ入力（建設工事）'!$M9/1),10))</f>
        <v xml:space="preserve"> </v>
      </c>
      <c r="R10" s="104" t="str">
        <f>IF('データ入力（建設工事）'!N9=""," ",'データ入力（建設工事）'!N9)</f>
        <v xml:space="preserve"> </v>
      </c>
      <c r="S10" s="41" t="str">
        <f>IF('データ入力（建設工事）'!O9=""," ",'データ入力（建設工事）'!O9)</f>
        <v xml:space="preserve"> </v>
      </c>
      <c r="T10" s="41" t="str">
        <f>IF('データ入力（建設工事）'!P9=""," ",'データ入力（建設工事）'!P9)</f>
        <v xml:space="preserve"> </v>
      </c>
      <c r="U10" s="78" t="str">
        <f>IF('データ入力（建設工事）'!Q9=""," ",'データ入力（建設工事）'!Q9)</f>
        <v xml:space="preserve"> </v>
      </c>
    </row>
    <row r="11" spans="1:22" ht="25.2" customHeight="1" x14ac:dyDescent="0.2">
      <c r="A11" s="77" t="str">
        <f>IF('データ入力（建設工事）'!H10=1,"1",IF('データ入力（建設工事）'!H10=2,"2",""))</f>
        <v/>
      </c>
      <c r="B11" s="40" t="str">
        <f>IF('データ入力（建設工事）'!I10=""," ",'データ入力（建設工事）'!I10)</f>
        <v xml:space="preserve"> </v>
      </c>
      <c r="C11" s="38" t="str">
        <f>'データ入力（建設工事）'!J10</f>
        <v>05</v>
      </c>
      <c r="D11" s="39" t="str">
        <f>'データ入力（建設工事）'!K10</f>
        <v>とび・土工・ｺﾝｸﾘーﾄ</v>
      </c>
      <c r="E11" s="35" t="str">
        <f>IF('データ入力（建設工事）'!L10=""," ",'データ入力（建設工事）'!L10)</f>
        <v xml:space="preserve"> </v>
      </c>
      <c r="F11" s="112" t="str">
        <f>IF(INT('データ入力（建設工事）'!$M10/100000000000),MOD(INT('データ入力（建設工事）'!$M10/100000000000),10),"")</f>
        <v/>
      </c>
      <c r="G11" s="34" t="str">
        <f>IF(INT('データ入力（建設工事）'!$M10/10000000000),MOD(INT('データ入力（建設工事）'!$M10/10000000000),10),"")</f>
        <v/>
      </c>
      <c r="H11" s="69" t="str">
        <f>IF(INT('データ入力（建設工事）'!$M10/1000000000),MOD(INT('データ入力（建設工事）'!$M10/1000000000),10),"")</f>
        <v/>
      </c>
      <c r="I11" s="68" t="str">
        <f>IF(INT('データ入力（建設工事）'!$M10/100000000),MOD(INT('データ入力（建設工事）'!$M10/100000000),10),"")</f>
        <v/>
      </c>
      <c r="J11" s="34" t="str">
        <f>IF(INT('データ入力（建設工事）'!$M10/10000000),MOD(INT('データ入力（建設工事）'!$M10/10000000),10),"")</f>
        <v/>
      </c>
      <c r="K11" s="69" t="str">
        <f>IF(INT('データ入力（建設工事）'!$M10/1000000),MOD(INT('データ入力（建設工事）'!$M10/1000000),10),"")</f>
        <v/>
      </c>
      <c r="L11" s="68" t="str">
        <f>IF(INT('データ入力（建設工事）'!$M10/100000),MOD(INT('データ入力（建設工事）'!$M10/100000),10),"")</f>
        <v/>
      </c>
      <c r="M11" s="34" t="str">
        <f>IF(INT('データ入力（建設工事）'!$M10/10000),MOD(INT('データ入力（建設工事）'!$M10/10000),10),"")</f>
        <v/>
      </c>
      <c r="N11" s="69" t="str">
        <f>IF(INT('データ入力（建設工事）'!$M10/1000),MOD(INT('データ入力（建設工事）'!$M10/1000),10),"")</f>
        <v/>
      </c>
      <c r="O11" s="67" t="str">
        <f>IF(INT('データ入力（建設工事）'!$M10/100),MOD(INT('データ入力（建設工事）'!$M10/100),10),"")</f>
        <v/>
      </c>
      <c r="P11" s="34" t="str">
        <f>IF(INT('データ入力（建設工事）'!$M10/10),MOD(INT('データ入力（建設工事）'!$M10/10),10),"")</f>
        <v/>
      </c>
      <c r="Q11" s="107" t="str">
        <f>IF('データ入力（建設工事）'!$M10=""," ",MOD(INT('データ入力（建設工事）'!$M10/1),10))</f>
        <v xml:space="preserve"> </v>
      </c>
      <c r="R11" s="104" t="str">
        <f>IF('データ入力（建設工事）'!N10=""," ",'データ入力（建設工事）'!N10)</f>
        <v xml:space="preserve"> </v>
      </c>
      <c r="S11" s="41" t="str">
        <f>IF('データ入力（建設工事）'!O10=""," ",'データ入力（建設工事）'!O10)</f>
        <v xml:space="preserve"> </v>
      </c>
      <c r="T11" s="41" t="str">
        <f>IF('データ入力（建設工事）'!P10=""," ",'データ入力（建設工事）'!P10)</f>
        <v xml:space="preserve"> </v>
      </c>
      <c r="U11" s="78" t="str">
        <f>IF('データ入力（建設工事）'!Q10=""," ",'データ入力（建設工事）'!Q10)</f>
        <v xml:space="preserve"> </v>
      </c>
    </row>
    <row r="12" spans="1:22" ht="25.2" customHeight="1" x14ac:dyDescent="0.2">
      <c r="A12" s="77" t="str">
        <f>IF('データ入力（建設工事）'!H11=1,"1",IF('データ入力（建設工事）'!H11=2,"2",""))</f>
        <v/>
      </c>
      <c r="B12" s="40" t="str">
        <f>IF('データ入力（建設工事）'!I11=""," ",'データ入力（建設工事）'!I11)</f>
        <v xml:space="preserve"> </v>
      </c>
      <c r="C12" s="38" t="str">
        <f>'データ入力（建設工事）'!J11</f>
        <v>06</v>
      </c>
      <c r="D12" s="39" t="str">
        <f>'データ入力（建設工事）'!K11</f>
        <v>石</v>
      </c>
      <c r="E12" s="35" t="str">
        <f>IF('データ入力（建設工事）'!L11=""," ",'データ入力（建設工事）'!L11)</f>
        <v xml:space="preserve"> </v>
      </c>
      <c r="F12" s="112" t="str">
        <f>IF(INT('データ入力（建設工事）'!$M11/100000000000),MOD(INT('データ入力（建設工事）'!$M11/100000000000),10),"")</f>
        <v/>
      </c>
      <c r="G12" s="34" t="str">
        <f>IF(INT('データ入力（建設工事）'!$M11/10000000000),MOD(INT('データ入力（建設工事）'!$M11/10000000000),10),"")</f>
        <v/>
      </c>
      <c r="H12" s="69" t="str">
        <f>IF(INT('データ入力（建設工事）'!$M11/1000000000),MOD(INT('データ入力（建設工事）'!$M11/1000000000),10),"")</f>
        <v/>
      </c>
      <c r="I12" s="68" t="str">
        <f>IF(INT('データ入力（建設工事）'!$M11/100000000),MOD(INT('データ入力（建設工事）'!$M11/100000000),10),"")</f>
        <v/>
      </c>
      <c r="J12" s="34" t="str">
        <f>IF(INT('データ入力（建設工事）'!$M11/10000000),MOD(INT('データ入力（建設工事）'!$M11/10000000),10),"")</f>
        <v/>
      </c>
      <c r="K12" s="69" t="str">
        <f>IF(INT('データ入力（建設工事）'!$M11/1000000),MOD(INT('データ入力（建設工事）'!$M11/1000000),10),"")</f>
        <v/>
      </c>
      <c r="L12" s="68" t="str">
        <f>IF(INT('データ入力（建設工事）'!$M11/100000),MOD(INT('データ入力（建設工事）'!$M11/100000),10),"")</f>
        <v/>
      </c>
      <c r="M12" s="34" t="str">
        <f>IF(INT('データ入力（建設工事）'!$M11/10000),MOD(INT('データ入力（建設工事）'!$M11/10000),10),"")</f>
        <v/>
      </c>
      <c r="N12" s="69" t="str">
        <f>IF(INT('データ入力（建設工事）'!$M11/1000),MOD(INT('データ入力（建設工事）'!$M11/1000),10),"")</f>
        <v/>
      </c>
      <c r="O12" s="67" t="str">
        <f>IF(INT('データ入力（建設工事）'!$M11/100),MOD(INT('データ入力（建設工事）'!$M11/100),10),"")</f>
        <v/>
      </c>
      <c r="P12" s="34" t="str">
        <f>IF(INT('データ入力（建設工事）'!$M11/10),MOD(INT('データ入力（建設工事）'!$M11/10),10),"")</f>
        <v/>
      </c>
      <c r="Q12" s="107" t="str">
        <f>IF('データ入力（建設工事）'!$M11=""," ",MOD(INT('データ入力（建設工事）'!$M11/1),10))</f>
        <v xml:space="preserve"> </v>
      </c>
      <c r="R12" s="104" t="str">
        <f>IF('データ入力（建設工事）'!N11=""," ",'データ入力（建設工事）'!N11)</f>
        <v xml:space="preserve"> </v>
      </c>
      <c r="S12" s="41" t="str">
        <f>IF('データ入力（建設工事）'!O11=""," ",'データ入力（建設工事）'!O11)</f>
        <v xml:space="preserve"> </v>
      </c>
      <c r="T12" s="41" t="str">
        <f>IF('データ入力（建設工事）'!P11=""," ",'データ入力（建設工事）'!P11)</f>
        <v xml:space="preserve"> </v>
      </c>
      <c r="U12" s="78" t="str">
        <f>IF('データ入力（建設工事）'!Q11=""," ",'データ入力（建設工事）'!Q11)</f>
        <v xml:space="preserve"> </v>
      </c>
    </row>
    <row r="13" spans="1:22" ht="25.2" customHeight="1" x14ac:dyDescent="0.2">
      <c r="A13" s="77" t="str">
        <f>IF('データ入力（建設工事）'!H12=1,"1",IF('データ入力（建設工事）'!H12=2,"2",""))</f>
        <v/>
      </c>
      <c r="B13" s="40" t="str">
        <f>IF('データ入力（建設工事）'!I12=""," ",'データ入力（建設工事）'!I12)</f>
        <v xml:space="preserve"> </v>
      </c>
      <c r="C13" s="38" t="str">
        <f>'データ入力（建設工事）'!J12</f>
        <v>07</v>
      </c>
      <c r="D13" s="39" t="str">
        <f>'データ入力（建設工事）'!K12</f>
        <v>屋根</v>
      </c>
      <c r="E13" s="35" t="str">
        <f>IF('データ入力（建設工事）'!L12=""," ",'データ入力（建設工事）'!L12)</f>
        <v xml:space="preserve"> </v>
      </c>
      <c r="F13" s="112" t="str">
        <f>IF(INT('データ入力（建設工事）'!$M12/100000000000),MOD(INT('データ入力（建設工事）'!$M12/100000000000),10),"")</f>
        <v/>
      </c>
      <c r="G13" s="34" t="str">
        <f>IF(INT('データ入力（建設工事）'!$M12/10000000000),MOD(INT('データ入力（建設工事）'!$M12/10000000000),10),"")</f>
        <v/>
      </c>
      <c r="H13" s="69" t="str">
        <f>IF(INT('データ入力（建設工事）'!$M12/1000000000),MOD(INT('データ入力（建設工事）'!$M12/1000000000),10),"")</f>
        <v/>
      </c>
      <c r="I13" s="68" t="str">
        <f>IF(INT('データ入力（建設工事）'!$M12/100000000),MOD(INT('データ入力（建設工事）'!$M12/100000000),10),"")</f>
        <v/>
      </c>
      <c r="J13" s="34" t="str">
        <f>IF(INT('データ入力（建設工事）'!$M12/10000000),MOD(INT('データ入力（建設工事）'!$M12/10000000),10),"")</f>
        <v/>
      </c>
      <c r="K13" s="69" t="str">
        <f>IF(INT('データ入力（建設工事）'!$M12/1000000),MOD(INT('データ入力（建設工事）'!$M12/1000000),10),"")</f>
        <v/>
      </c>
      <c r="L13" s="68" t="str">
        <f>IF(INT('データ入力（建設工事）'!$M12/100000),MOD(INT('データ入力（建設工事）'!$M12/100000),10),"")</f>
        <v/>
      </c>
      <c r="M13" s="34" t="str">
        <f>IF(INT('データ入力（建設工事）'!$M12/10000),MOD(INT('データ入力（建設工事）'!$M12/10000),10),"")</f>
        <v/>
      </c>
      <c r="N13" s="69" t="str">
        <f>IF(INT('データ入力（建設工事）'!$M12/1000),MOD(INT('データ入力（建設工事）'!$M12/1000),10),"")</f>
        <v/>
      </c>
      <c r="O13" s="67" t="str">
        <f>IF(INT('データ入力（建設工事）'!$M12/100),MOD(INT('データ入力（建設工事）'!$M12/100),10),"")</f>
        <v/>
      </c>
      <c r="P13" s="34" t="str">
        <f>IF(INT('データ入力（建設工事）'!$M12/10),MOD(INT('データ入力（建設工事）'!$M12/10),10),"")</f>
        <v/>
      </c>
      <c r="Q13" s="107" t="str">
        <f>IF('データ入力（建設工事）'!$M12=""," ",MOD(INT('データ入力（建設工事）'!$M12/1),10))</f>
        <v xml:space="preserve"> </v>
      </c>
      <c r="R13" s="104" t="str">
        <f>IF('データ入力（建設工事）'!N12=""," ",'データ入力（建設工事）'!N12)</f>
        <v xml:space="preserve"> </v>
      </c>
      <c r="S13" s="41" t="str">
        <f>IF('データ入力（建設工事）'!O12=""," ",'データ入力（建設工事）'!O12)</f>
        <v xml:space="preserve"> </v>
      </c>
      <c r="T13" s="41" t="str">
        <f>IF('データ入力（建設工事）'!P12=""," ",'データ入力（建設工事）'!P12)</f>
        <v xml:space="preserve"> </v>
      </c>
      <c r="U13" s="78" t="str">
        <f>IF('データ入力（建設工事）'!Q12=""," ",'データ入力（建設工事）'!Q12)</f>
        <v xml:space="preserve"> </v>
      </c>
    </row>
    <row r="14" spans="1:22" ht="25.2" customHeight="1" x14ac:dyDescent="0.2">
      <c r="A14" s="77" t="str">
        <f>IF('データ入力（建設工事）'!H13=1,"1",IF('データ入力（建設工事）'!H13=2,"2",""))</f>
        <v/>
      </c>
      <c r="B14" s="40" t="str">
        <f>IF('データ入力（建設工事）'!I13=""," ",'データ入力（建設工事）'!I13)</f>
        <v xml:space="preserve"> </v>
      </c>
      <c r="C14" s="38" t="str">
        <f>'データ入力（建設工事）'!J13</f>
        <v>08</v>
      </c>
      <c r="D14" s="39" t="str">
        <f>'データ入力（建設工事）'!K13</f>
        <v>電気</v>
      </c>
      <c r="E14" s="35" t="str">
        <f>IF('データ入力（建設工事）'!L13=""," ",'データ入力（建設工事）'!L13)</f>
        <v xml:space="preserve"> </v>
      </c>
      <c r="F14" s="112" t="str">
        <f>IF(INT('データ入力（建設工事）'!$M13/100000000000),MOD(INT('データ入力（建設工事）'!$M13/100000000000),10),"")</f>
        <v/>
      </c>
      <c r="G14" s="34" t="str">
        <f>IF(INT('データ入力（建設工事）'!$M13/10000000000),MOD(INT('データ入力（建設工事）'!$M13/10000000000),10),"")</f>
        <v/>
      </c>
      <c r="H14" s="69" t="str">
        <f>IF(INT('データ入力（建設工事）'!$M13/1000000000),MOD(INT('データ入力（建設工事）'!$M13/1000000000),10),"")</f>
        <v/>
      </c>
      <c r="I14" s="68" t="str">
        <f>IF(INT('データ入力（建設工事）'!$M13/100000000),MOD(INT('データ入力（建設工事）'!$M13/100000000),10),"")</f>
        <v/>
      </c>
      <c r="J14" s="34" t="str">
        <f>IF(INT('データ入力（建設工事）'!$M13/10000000),MOD(INT('データ入力（建設工事）'!$M13/10000000),10),"")</f>
        <v/>
      </c>
      <c r="K14" s="69" t="str">
        <f>IF(INT('データ入力（建設工事）'!$M13/1000000),MOD(INT('データ入力（建設工事）'!$M13/1000000),10),"")</f>
        <v/>
      </c>
      <c r="L14" s="68" t="str">
        <f>IF(INT('データ入力（建設工事）'!$M13/100000),MOD(INT('データ入力（建設工事）'!$M13/100000),10),"")</f>
        <v/>
      </c>
      <c r="M14" s="34" t="str">
        <f>IF(INT('データ入力（建設工事）'!$M13/10000),MOD(INT('データ入力（建設工事）'!$M13/10000),10),"")</f>
        <v/>
      </c>
      <c r="N14" s="69" t="str">
        <f>IF(INT('データ入力（建設工事）'!$M13/1000),MOD(INT('データ入力（建設工事）'!$M13/1000),10),"")</f>
        <v/>
      </c>
      <c r="O14" s="67" t="str">
        <f>IF(INT('データ入力（建設工事）'!$M13/100),MOD(INT('データ入力（建設工事）'!$M13/100),10),"")</f>
        <v/>
      </c>
      <c r="P14" s="34" t="str">
        <f>IF(INT('データ入力（建設工事）'!$M13/10),MOD(INT('データ入力（建設工事）'!$M13/10),10),"")</f>
        <v/>
      </c>
      <c r="Q14" s="107" t="str">
        <f>IF('データ入力（建設工事）'!$M13=""," ",MOD(INT('データ入力（建設工事）'!$M13/1),10))</f>
        <v xml:space="preserve"> </v>
      </c>
      <c r="R14" s="104" t="str">
        <f>IF('データ入力（建設工事）'!N13=""," ",'データ入力（建設工事）'!N13)</f>
        <v xml:space="preserve"> </v>
      </c>
      <c r="S14" s="41" t="str">
        <f>IF('データ入力（建設工事）'!O13=""," ",'データ入力（建設工事）'!O13)</f>
        <v xml:space="preserve"> </v>
      </c>
      <c r="T14" s="41" t="str">
        <f>IF('データ入力（建設工事）'!P13=""," ",'データ入力（建設工事）'!P13)</f>
        <v xml:space="preserve"> </v>
      </c>
      <c r="U14" s="78" t="str">
        <f>IF('データ入力（建設工事）'!Q13=""," ",'データ入力（建設工事）'!Q13)</f>
        <v xml:space="preserve"> </v>
      </c>
    </row>
    <row r="15" spans="1:22" ht="25.2" customHeight="1" x14ac:dyDescent="0.2">
      <c r="A15" s="77" t="str">
        <f>IF('データ入力（建設工事）'!H14=1,"1",IF('データ入力（建設工事）'!H14=2,"2",""))</f>
        <v/>
      </c>
      <c r="B15" s="40" t="str">
        <f>IF('データ入力（建設工事）'!I14=""," ",'データ入力（建設工事）'!I14)</f>
        <v xml:space="preserve"> </v>
      </c>
      <c r="C15" s="38" t="str">
        <f>'データ入力（建設工事）'!J14</f>
        <v>09</v>
      </c>
      <c r="D15" s="39" t="str">
        <f>'データ入力（建設工事）'!K14</f>
        <v>管</v>
      </c>
      <c r="E15" s="35" t="str">
        <f>IF('データ入力（建設工事）'!L14=""," ",'データ入力（建設工事）'!L14)</f>
        <v xml:space="preserve"> </v>
      </c>
      <c r="F15" s="112" t="str">
        <f>IF(INT('データ入力（建設工事）'!$M14/100000000000),MOD(INT('データ入力（建設工事）'!$M14/100000000000),10),"")</f>
        <v/>
      </c>
      <c r="G15" s="34" t="str">
        <f>IF(INT('データ入力（建設工事）'!$M14/10000000000),MOD(INT('データ入力（建設工事）'!$M14/10000000000),10),"")</f>
        <v/>
      </c>
      <c r="H15" s="69" t="str">
        <f>IF(INT('データ入力（建設工事）'!$M14/1000000000),MOD(INT('データ入力（建設工事）'!$M14/1000000000),10),"")</f>
        <v/>
      </c>
      <c r="I15" s="68" t="str">
        <f>IF(INT('データ入力（建設工事）'!$M14/100000000),MOD(INT('データ入力（建設工事）'!$M14/100000000),10),"")</f>
        <v/>
      </c>
      <c r="J15" s="34" t="str">
        <f>IF(INT('データ入力（建設工事）'!$M14/10000000),MOD(INT('データ入力（建設工事）'!$M14/10000000),10),"")</f>
        <v/>
      </c>
      <c r="K15" s="69" t="str">
        <f>IF(INT('データ入力（建設工事）'!$M14/1000000),MOD(INT('データ入力（建設工事）'!$M14/1000000),10),"")</f>
        <v/>
      </c>
      <c r="L15" s="68" t="str">
        <f>IF(INT('データ入力（建設工事）'!$M14/100000),MOD(INT('データ入力（建設工事）'!$M14/100000),10),"")</f>
        <v/>
      </c>
      <c r="M15" s="34" t="str">
        <f>IF(INT('データ入力（建設工事）'!$M14/10000),MOD(INT('データ入力（建設工事）'!$M14/10000),10),"")</f>
        <v/>
      </c>
      <c r="N15" s="69" t="str">
        <f>IF(INT('データ入力（建設工事）'!$M14/1000),MOD(INT('データ入力（建設工事）'!$M14/1000),10),"")</f>
        <v/>
      </c>
      <c r="O15" s="67" t="str">
        <f>IF(INT('データ入力（建設工事）'!$M14/100),MOD(INT('データ入力（建設工事）'!$M14/100),10),"")</f>
        <v/>
      </c>
      <c r="P15" s="34" t="str">
        <f>IF(INT('データ入力（建設工事）'!$M14/10),MOD(INT('データ入力（建設工事）'!$M14/10),10),"")</f>
        <v/>
      </c>
      <c r="Q15" s="107" t="str">
        <f>IF('データ入力（建設工事）'!$M14=""," ",MOD(INT('データ入力（建設工事）'!$M14/1),10))</f>
        <v xml:space="preserve"> </v>
      </c>
      <c r="R15" s="104" t="str">
        <f>IF('データ入力（建設工事）'!N14=""," ",'データ入力（建設工事）'!N14)</f>
        <v xml:space="preserve"> </v>
      </c>
      <c r="S15" s="41" t="str">
        <f>IF('データ入力（建設工事）'!O14=""," ",'データ入力（建設工事）'!O14)</f>
        <v xml:space="preserve"> </v>
      </c>
      <c r="T15" s="41" t="str">
        <f>IF('データ入力（建設工事）'!P14=""," ",'データ入力（建設工事）'!P14)</f>
        <v xml:space="preserve"> </v>
      </c>
      <c r="U15" s="78" t="str">
        <f>IF('データ入力（建設工事）'!Q14=""," ",'データ入力（建設工事）'!Q14)</f>
        <v xml:space="preserve"> </v>
      </c>
    </row>
    <row r="16" spans="1:22" ht="25.2" customHeight="1" x14ac:dyDescent="0.2">
      <c r="A16" s="77" t="str">
        <f>IF('データ入力（建設工事）'!H15=1,"1",IF('データ入力（建設工事）'!H15=2,"2",""))</f>
        <v/>
      </c>
      <c r="B16" s="40" t="str">
        <f>IF('データ入力（建設工事）'!I15=""," ",'データ入力（建設工事）'!I15)</f>
        <v xml:space="preserve"> </v>
      </c>
      <c r="C16" s="38">
        <f>'データ入力（建設工事）'!J15</f>
        <v>10</v>
      </c>
      <c r="D16" s="39" t="str">
        <f>'データ入力（建設工事）'!K15</f>
        <v>ﾀｲﾙ・れんが・ﾌﾞﾛｯｸ</v>
      </c>
      <c r="E16" s="35" t="str">
        <f>IF('データ入力（建設工事）'!L15=""," ",'データ入力（建設工事）'!L15)</f>
        <v xml:space="preserve"> </v>
      </c>
      <c r="F16" s="112" t="str">
        <f>IF(INT('データ入力（建設工事）'!$M15/100000000000),MOD(INT('データ入力（建設工事）'!$M15/100000000000),10),"")</f>
        <v/>
      </c>
      <c r="G16" s="34" t="str">
        <f>IF(INT('データ入力（建設工事）'!$M15/10000000000),MOD(INT('データ入力（建設工事）'!$M15/10000000000),10),"")</f>
        <v/>
      </c>
      <c r="H16" s="69" t="str">
        <f>IF(INT('データ入力（建設工事）'!$M15/1000000000),MOD(INT('データ入力（建設工事）'!$M15/1000000000),10),"")</f>
        <v/>
      </c>
      <c r="I16" s="68" t="str">
        <f>IF(INT('データ入力（建設工事）'!$M15/100000000),MOD(INT('データ入力（建設工事）'!$M15/100000000),10),"")</f>
        <v/>
      </c>
      <c r="J16" s="34" t="str">
        <f>IF(INT('データ入力（建設工事）'!$M15/10000000),MOD(INT('データ入力（建設工事）'!$M15/10000000),10),"")</f>
        <v/>
      </c>
      <c r="K16" s="69" t="str">
        <f>IF(INT('データ入力（建設工事）'!$M15/1000000),MOD(INT('データ入力（建設工事）'!$M15/1000000),10),"")</f>
        <v/>
      </c>
      <c r="L16" s="68" t="str">
        <f>IF(INT('データ入力（建設工事）'!$M15/100000),MOD(INT('データ入力（建設工事）'!$M15/100000),10),"")</f>
        <v/>
      </c>
      <c r="M16" s="34" t="str">
        <f>IF(INT('データ入力（建設工事）'!$M15/10000),MOD(INT('データ入力（建設工事）'!$M15/10000),10),"")</f>
        <v/>
      </c>
      <c r="N16" s="69" t="str">
        <f>IF(INT('データ入力（建設工事）'!$M15/1000),MOD(INT('データ入力（建設工事）'!$M15/1000),10),"")</f>
        <v/>
      </c>
      <c r="O16" s="67" t="str">
        <f>IF(INT('データ入力（建設工事）'!$M15/100),MOD(INT('データ入力（建設工事）'!$M15/100),10),"")</f>
        <v/>
      </c>
      <c r="P16" s="34" t="str">
        <f>IF(INT('データ入力（建設工事）'!$M15/10),MOD(INT('データ入力（建設工事）'!$M15/10),10),"")</f>
        <v/>
      </c>
      <c r="Q16" s="107" t="str">
        <f>IF('データ入力（建設工事）'!$M15=""," ",MOD(INT('データ入力（建設工事）'!$M15/1),10))</f>
        <v xml:space="preserve"> </v>
      </c>
      <c r="R16" s="104" t="str">
        <f>IF('データ入力（建設工事）'!N15=""," ",'データ入力（建設工事）'!N15)</f>
        <v xml:space="preserve"> </v>
      </c>
      <c r="S16" s="41" t="str">
        <f>IF('データ入力（建設工事）'!O15=""," ",'データ入力（建設工事）'!O15)</f>
        <v xml:space="preserve"> </v>
      </c>
      <c r="T16" s="41" t="str">
        <f>IF('データ入力（建設工事）'!P15=""," ",'データ入力（建設工事）'!P15)</f>
        <v xml:space="preserve"> </v>
      </c>
      <c r="U16" s="78" t="str">
        <f>IF('データ入力（建設工事）'!Q15=""," ",'データ入力（建設工事）'!Q15)</f>
        <v xml:space="preserve"> </v>
      </c>
    </row>
    <row r="17" spans="1:30" ht="25.2" customHeight="1" x14ac:dyDescent="0.2">
      <c r="A17" s="77" t="str">
        <f>IF('データ入力（建設工事）'!H16=1,"1",IF('データ入力（建設工事）'!H16=2,"2",""))</f>
        <v/>
      </c>
      <c r="B17" s="40" t="str">
        <f>IF('データ入力（建設工事）'!I16=""," ",'データ入力（建設工事）'!I16)</f>
        <v xml:space="preserve"> </v>
      </c>
      <c r="C17" s="38">
        <f>'データ入力（建設工事）'!J16</f>
        <v>11</v>
      </c>
      <c r="D17" s="39" t="str">
        <f>'データ入力（建設工事）'!K16</f>
        <v>鋼構造物</v>
      </c>
      <c r="E17" s="35" t="str">
        <f>IF('データ入力（建設工事）'!L16=""," ",'データ入力（建設工事）'!L16)</f>
        <v xml:space="preserve"> </v>
      </c>
      <c r="F17" s="112" t="str">
        <f>IF(INT('データ入力（建設工事）'!$M16/100000000000),MOD(INT('データ入力（建設工事）'!$M16/100000000000),10),"")</f>
        <v/>
      </c>
      <c r="G17" s="34" t="str">
        <f>IF(INT('データ入力（建設工事）'!$M16/10000000000),MOD(INT('データ入力（建設工事）'!$M16/10000000000),10),"")</f>
        <v/>
      </c>
      <c r="H17" s="69" t="str">
        <f>IF(INT('データ入力（建設工事）'!$M16/1000000000),MOD(INT('データ入力（建設工事）'!$M16/1000000000),10),"")</f>
        <v/>
      </c>
      <c r="I17" s="68" t="str">
        <f>IF(INT('データ入力（建設工事）'!$M16/100000000),MOD(INT('データ入力（建設工事）'!$M16/100000000),10),"")</f>
        <v/>
      </c>
      <c r="J17" s="34" t="str">
        <f>IF(INT('データ入力（建設工事）'!$M16/10000000),MOD(INT('データ入力（建設工事）'!$M16/10000000),10),"")</f>
        <v/>
      </c>
      <c r="K17" s="69" t="str">
        <f>IF(INT('データ入力（建設工事）'!$M16/1000000),MOD(INT('データ入力（建設工事）'!$M16/1000000),10),"")</f>
        <v/>
      </c>
      <c r="L17" s="68" t="str">
        <f>IF(INT('データ入力（建設工事）'!$M16/100000),MOD(INT('データ入力（建設工事）'!$M16/100000),10),"")</f>
        <v/>
      </c>
      <c r="M17" s="34" t="str">
        <f>IF(INT('データ入力（建設工事）'!$M16/10000),MOD(INT('データ入力（建設工事）'!$M16/10000),10),"")</f>
        <v/>
      </c>
      <c r="N17" s="69" t="str">
        <f>IF(INT('データ入力（建設工事）'!$M16/1000),MOD(INT('データ入力（建設工事）'!$M16/1000),10),"")</f>
        <v/>
      </c>
      <c r="O17" s="67" t="str">
        <f>IF(INT('データ入力（建設工事）'!$M16/100),MOD(INT('データ入力（建設工事）'!$M16/100),10),"")</f>
        <v/>
      </c>
      <c r="P17" s="34" t="str">
        <f>IF(INT('データ入力（建設工事）'!$M16/10),MOD(INT('データ入力（建設工事）'!$M16/10),10),"")</f>
        <v/>
      </c>
      <c r="Q17" s="107" t="str">
        <f>IF('データ入力（建設工事）'!$M16=""," ",MOD(INT('データ入力（建設工事）'!$M16/1),10))</f>
        <v xml:space="preserve"> </v>
      </c>
      <c r="R17" s="104" t="str">
        <f>IF('データ入力（建設工事）'!N16=""," ",'データ入力（建設工事）'!N16)</f>
        <v xml:space="preserve"> </v>
      </c>
      <c r="S17" s="41" t="str">
        <f>IF('データ入力（建設工事）'!O16=""," ",'データ入力（建設工事）'!O16)</f>
        <v xml:space="preserve"> </v>
      </c>
      <c r="T17" s="41" t="str">
        <f>IF('データ入力（建設工事）'!P16=""," ",'データ入力（建設工事）'!P16)</f>
        <v xml:space="preserve"> </v>
      </c>
      <c r="U17" s="78" t="str">
        <f>IF('データ入力（建設工事）'!Q16=""," ",'データ入力（建設工事）'!Q16)</f>
        <v xml:space="preserve"> </v>
      </c>
    </row>
    <row r="18" spans="1:30" ht="25.2" customHeight="1" x14ac:dyDescent="0.2">
      <c r="A18" s="77" t="str">
        <f>IF('データ入力（建設工事）'!H17=1,"1",IF('データ入力（建設工事）'!H17=2,"2",""))</f>
        <v/>
      </c>
      <c r="B18" s="40" t="str">
        <f>IF('データ入力（建設工事）'!I17=""," ",'データ入力（建設工事）'!I17)</f>
        <v xml:space="preserve"> </v>
      </c>
      <c r="C18" s="38">
        <f>'データ入力（建設工事）'!J17</f>
        <v>12</v>
      </c>
      <c r="D18" s="39" t="str">
        <f>'データ入力（建設工事）'!K17</f>
        <v>鉄筋</v>
      </c>
      <c r="E18" s="35" t="str">
        <f>IF('データ入力（建設工事）'!L17=""," ",'データ入力（建設工事）'!L17)</f>
        <v xml:space="preserve"> </v>
      </c>
      <c r="F18" s="112" t="str">
        <f>IF(INT('データ入力（建設工事）'!$M17/100000000000),MOD(INT('データ入力（建設工事）'!$M17/100000000000),10),"")</f>
        <v/>
      </c>
      <c r="G18" s="34" t="str">
        <f>IF(INT('データ入力（建設工事）'!$M17/10000000000),MOD(INT('データ入力（建設工事）'!$M17/10000000000),10),"")</f>
        <v/>
      </c>
      <c r="H18" s="69" t="str">
        <f>IF(INT('データ入力（建設工事）'!$M17/1000000000),MOD(INT('データ入力（建設工事）'!$M17/1000000000),10),"")</f>
        <v/>
      </c>
      <c r="I18" s="68" t="str">
        <f>IF(INT('データ入力（建設工事）'!$M17/100000000),MOD(INT('データ入力（建設工事）'!$M17/100000000),10),"")</f>
        <v/>
      </c>
      <c r="J18" s="34" t="str">
        <f>IF(INT('データ入力（建設工事）'!$M17/10000000),MOD(INT('データ入力（建設工事）'!$M17/10000000),10),"")</f>
        <v/>
      </c>
      <c r="K18" s="69" t="str">
        <f>IF(INT('データ入力（建設工事）'!$M17/1000000),MOD(INT('データ入力（建設工事）'!$M17/1000000),10),"")</f>
        <v/>
      </c>
      <c r="L18" s="68" t="str">
        <f>IF(INT('データ入力（建設工事）'!$M17/100000),MOD(INT('データ入力（建設工事）'!$M17/100000),10),"")</f>
        <v/>
      </c>
      <c r="M18" s="34" t="str">
        <f>IF(INT('データ入力（建設工事）'!$M17/10000),MOD(INT('データ入力（建設工事）'!$M17/10000),10),"")</f>
        <v/>
      </c>
      <c r="N18" s="69" t="str">
        <f>IF(INT('データ入力（建設工事）'!$M17/1000),MOD(INT('データ入力（建設工事）'!$M17/1000),10),"")</f>
        <v/>
      </c>
      <c r="O18" s="67" t="str">
        <f>IF(INT('データ入力（建設工事）'!$M17/100),MOD(INT('データ入力（建設工事）'!$M17/100),10),"")</f>
        <v/>
      </c>
      <c r="P18" s="34" t="str">
        <f>IF(INT('データ入力（建設工事）'!$M17/10),MOD(INT('データ入力（建設工事）'!$M17/10),10),"")</f>
        <v/>
      </c>
      <c r="Q18" s="107" t="str">
        <f>IF('データ入力（建設工事）'!$M17=""," ",MOD(INT('データ入力（建設工事）'!$M17/1),10))</f>
        <v xml:space="preserve"> </v>
      </c>
      <c r="R18" s="104" t="str">
        <f>IF('データ入力（建設工事）'!N17=""," ",'データ入力（建設工事）'!N17)</f>
        <v xml:space="preserve"> </v>
      </c>
      <c r="S18" s="41" t="str">
        <f>IF('データ入力（建設工事）'!O17=""," ",'データ入力（建設工事）'!O17)</f>
        <v xml:space="preserve"> </v>
      </c>
      <c r="T18" s="41" t="str">
        <f>IF('データ入力（建設工事）'!P17=""," ",'データ入力（建設工事）'!P17)</f>
        <v xml:space="preserve"> </v>
      </c>
      <c r="U18" s="78" t="str">
        <f>IF('データ入力（建設工事）'!Q17=""," ",'データ入力（建設工事）'!Q17)</f>
        <v xml:space="preserve"> </v>
      </c>
    </row>
    <row r="19" spans="1:30" ht="25.2" customHeight="1" x14ac:dyDescent="0.2">
      <c r="A19" s="77" t="str">
        <f>IF('データ入力（建設工事）'!H18=1,"1",IF('データ入力（建設工事）'!H18=2,"2",""))</f>
        <v/>
      </c>
      <c r="B19" s="40" t="str">
        <f>IF('データ入力（建設工事）'!I18=""," ",'データ入力（建設工事）'!I18)</f>
        <v xml:space="preserve"> </v>
      </c>
      <c r="C19" s="38">
        <f>'データ入力（建設工事）'!J18</f>
        <v>13</v>
      </c>
      <c r="D19" s="39" t="str">
        <f>'データ入力（建設工事）'!K18</f>
        <v>ほ装</v>
      </c>
      <c r="E19" s="35" t="str">
        <f>IF('データ入力（建設工事）'!L18=""," ",'データ入力（建設工事）'!L18)</f>
        <v xml:space="preserve"> </v>
      </c>
      <c r="F19" s="112" t="str">
        <f>IF(INT('データ入力（建設工事）'!$M18/100000000000),MOD(INT('データ入力（建設工事）'!$M18/100000000000),10),"")</f>
        <v/>
      </c>
      <c r="G19" s="34" t="str">
        <f>IF(INT('データ入力（建設工事）'!$M18/10000000000),MOD(INT('データ入力（建設工事）'!$M18/10000000000),10),"")</f>
        <v/>
      </c>
      <c r="H19" s="69" t="str">
        <f>IF(INT('データ入力（建設工事）'!$M18/1000000000),MOD(INT('データ入力（建設工事）'!$M18/1000000000),10),"")</f>
        <v/>
      </c>
      <c r="I19" s="68" t="str">
        <f>IF(INT('データ入力（建設工事）'!$M18/100000000),MOD(INT('データ入力（建設工事）'!$M18/100000000),10),"")</f>
        <v/>
      </c>
      <c r="J19" s="34" t="str">
        <f>IF(INT('データ入力（建設工事）'!$M18/10000000),MOD(INT('データ入力（建設工事）'!$M18/10000000),10),"")</f>
        <v/>
      </c>
      <c r="K19" s="69" t="str">
        <f>IF(INT('データ入力（建設工事）'!$M18/1000000),MOD(INT('データ入力（建設工事）'!$M18/1000000),10),"")</f>
        <v/>
      </c>
      <c r="L19" s="68" t="str">
        <f>IF(INT('データ入力（建設工事）'!$M18/100000),MOD(INT('データ入力（建設工事）'!$M18/100000),10),"")</f>
        <v/>
      </c>
      <c r="M19" s="34" t="str">
        <f>IF(INT('データ入力（建設工事）'!$M18/10000),MOD(INT('データ入力（建設工事）'!$M18/10000),10),"")</f>
        <v/>
      </c>
      <c r="N19" s="69" t="str">
        <f>IF(INT('データ入力（建設工事）'!$M18/1000),MOD(INT('データ入力（建設工事）'!$M18/1000),10),"")</f>
        <v/>
      </c>
      <c r="O19" s="67" t="str">
        <f>IF(INT('データ入力（建設工事）'!$M18/100),MOD(INT('データ入力（建設工事）'!$M18/100),10),"")</f>
        <v/>
      </c>
      <c r="P19" s="34" t="str">
        <f>IF(INT('データ入力（建設工事）'!$M18/10),MOD(INT('データ入力（建設工事）'!$M18/10),10),"")</f>
        <v/>
      </c>
      <c r="Q19" s="107" t="str">
        <f>IF('データ入力（建設工事）'!$M18=""," ",MOD(INT('データ入力（建設工事）'!$M18/1),10))</f>
        <v xml:space="preserve"> </v>
      </c>
      <c r="R19" s="104" t="str">
        <f>IF('データ入力（建設工事）'!N18=""," ",'データ入力（建設工事）'!N18)</f>
        <v xml:space="preserve"> </v>
      </c>
      <c r="S19" s="41" t="str">
        <f>IF('データ入力（建設工事）'!O18=""," ",'データ入力（建設工事）'!O18)</f>
        <v xml:space="preserve"> </v>
      </c>
      <c r="T19" s="41" t="str">
        <f>IF('データ入力（建設工事）'!P18=""," ",'データ入力（建設工事）'!P18)</f>
        <v xml:space="preserve"> </v>
      </c>
      <c r="U19" s="78" t="str">
        <f>IF('データ入力（建設工事）'!Q18=""," ",'データ入力（建設工事）'!Q18)</f>
        <v xml:space="preserve"> </v>
      </c>
    </row>
    <row r="20" spans="1:30" ht="25.2" customHeight="1" x14ac:dyDescent="0.2">
      <c r="A20" s="77" t="str">
        <f>IF('データ入力（建設工事）'!H19=1,"1",IF('データ入力（建設工事）'!H19=2,"2",""))</f>
        <v/>
      </c>
      <c r="B20" s="40" t="str">
        <f>IF('データ入力（建設工事）'!I19=""," ",'データ入力（建設工事）'!I19)</f>
        <v xml:space="preserve"> </v>
      </c>
      <c r="C20" s="38">
        <f>'データ入力（建設工事）'!J19</f>
        <v>14</v>
      </c>
      <c r="D20" s="39" t="str">
        <f>'データ入力（建設工事）'!K19</f>
        <v>しゅんせつ</v>
      </c>
      <c r="E20" s="35" t="str">
        <f>IF('データ入力（建設工事）'!L19=""," ",'データ入力（建設工事）'!L19)</f>
        <v xml:space="preserve"> </v>
      </c>
      <c r="F20" s="112" t="str">
        <f>IF(INT('データ入力（建設工事）'!$M19/100000000000),MOD(INT('データ入力（建設工事）'!$M19/100000000000),10),"")</f>
        <v/>
      </c>
      <c r="G20" s="34" t="str">
        <f>IF(INT('データ入力（建設工事）'!$M19/10000000000),MOD(INT('データ入力（建設工事）'!$M19/10000000000),10),"")</f>
        <v/>
      </c>
      <c r="H20" s="69" t="str">
        <f>IF(INT('データ入力（建設工事）'!$M19/1000000000),MOD(INT('データ入力（建設工事）'!$M19/1000000000),10),"")</f>
        <v/>
      </c>
      <c r="I20" s="68" t="str">
        <f>IF(INT('データ入力（建設工事）'!$M19/100000000),MOD(INT('データ入力（建設工事）'!$M19/100000000),10),"")</f>
        <v/>
      </c>
      <c r="J20" s="34" t="str">
        <f>IF(INT('データ入力（建設工事）'!$M19/10000000),MOD(INT('データ入力（建設工事）'!$M19/10000000),10),"")</f>
        <v/>
      </c>
      <c r="K20" s="69" t="str">
        <f>IF(INT('データ入力（建設工事）'!$M19/1000000),MOD(INT('データ入力（建設工事）'!$M19/1000000),10),"")</f>
        <v/>
      </c>
      <c r="L20" s="68" t="str">
        <f>IF(INT('データ入力（建設工事）'!$M19/100000),MOD(INT('データ入力（建設工事）'!$M19/100000),10),"")</f>
        <v/>
      </c>
      <c r="M20" s="34" t="str">
        <f>IF(INT('データ入力（建設工事）'!$M19/10000),MOD(INT('データ入力（建設工事）'!$M19/10000),10),"")</f>
        <v/>
      </c>
      <c r="N20" s="69" t="str">
        <f>IF(INT('データ入力（建設工事）'!$M19/1000),MOD(INT('データ入力（建設工事）'!$M19/1000),10),"")</f>
        <v/>
      </c>
      <c r="O20" s="67" t="str">
        <f>IF(INT('データ入力（建設工事）'!$M19/100),MOD(INT('データ入力（建設工事）'!$M19/100),10),"")</f>
        <v/>
      </c>
      <c r="P20" s="34" t="str">
        <f>IF(INT('データ入力（建設工事）'!$M19/10),MOD(INT('データ入力（建設工事）'!$M19/10),10),"")</f>
        <v/>
      </c>
      <c r="Q20" s="107" t="str">
        <f>IF('データ入力（建設工事）'!$M19=""," ",MOD(INT('データ入力（建設工事）'!$M19/1),10))</f>
        <v xml:space="preserve"> </v>
      </c>
      <c r="R20" s="104" t="str">
        <f>IF('データ入力（建設工事）'!N19=""," ",'データ入力（建設工事）'!N19)</f>
        <v xml:space="preserve"> </v>
      </c>
      <c r="S20" s="41" t="str">
        <f>IF('データ入力（建設工事）'!O19=""," ",'データ入力（建設工事）'!O19)</f>
        <v xml:space="preserve"> </v>
      </c>
      <c r="T20" s="41" t="str">
        <f>IF('データ入力（建設工事）'!P19=""," ",'データ入力（建設工事）'!P19)</f>
        <v xml:space="preserve"> </v>
      </c>
      <c r="U20" s="78" t="str">
        <f>IF('データ入力（建設工事）'!Q19=""," ",'データ入力（建設工事）'!Q19)</f>
        <v xml:space="preserve"> </v>
      </c>
    </row>
    <row r="21" spans="1:30" ht="25.2" customHeight="1" x14ac:dyDescent="0.2">
      <c r="A21" s="77" t="str">
        <f>IF('データ入力（建設工事）'!H20=1,"1",IF('データ入力（建設工事）'!H20=2,"2",""))</f>
        <v/>
      </c>
      <c r="B21" s="40" t="str">
        <f>IF('データ入力（建設工事）'!I20=""," ",'データ入力（建設工事）'!I20)</f>
        <v xml:space="preserve"> </v>
      </c>
      <c r="C21" s="38">
        <f>'データ入力（建設工事）'!J20</f>
        <v>15</v>
      </c>
      <c r="D21" s="39" t="str">
        <f>'データ入力（建設工事）'!K20</f>
        <v>板金</v>
      </c>
      <c r="E21" s="35" t="str">
        <f>IF('データ入力（建設工事）'!L20=""," ",'データ入力（建設工事）'!L20)</f>
        <v xml:space="preserve"> </v>
      </c>
      <c r="F21" s="112" t="str">
        <f>IF(INT('データ入力（建設工事）'!$M20/100000000000),MOD(INT('データ入力（建設工事）'!$M20/100000000000),10),"")</f>
        <v/>
      </c>
      <c r="G21" s="34" t="str">
        <f>IF(INT('データ入力（建設工事）'!$M20/10000000000),MOD(INT('データ入力（建設工事）'!$M20/10000000000),10),"")</f>
        <v/>
      </c>
      <c r="H21" s="69" t="str">
        <f>IF(INT('データ入力（建設工事）'!$M20/1000000000),MOD(INT('データ入力（建設工事）'!$M20/1000000000),10),"")</f>
        <v/>
      </c>
      <c r="I21" s="68" t="str">
        <f>IF(INT('データ入力（建設工事）'!$M20/100000000),MOD(INT('データ入力（建設工事）'!$M20/100000000),10),"")</f>
        <v/>
      </c>
      <c r="J21" s="34" t="str">
        <f>IF(INT('データ入力（建設工事）'!$M20/10000000),MOD(INT('データ入力（建設工事）'!$M20/10000000),10),"")</f>
        <v/>
      </c>
      <c r="K21" s="69" t="str">
        <f>IF(INT('データ入力（建設工事）'!$M20/1000000),MOD(INT('データ入力（建設工事）'!$M20/1000000),10),"")</f>
        <v/>
      </c>
      <c r="L21" s="68" t="str">
        <f>IF(INT('データ入力（建設工事）'!$M20/100000),MOD(INT('データ入力（建設工事）'!$M20/100000),10),"")</f>
        <v/>
      </c>
      <c r="M21" s="34" t="str">
        <f>IF(INT('データ入力（建設工事）'!$M20/10000),MOD(INT('データ入力（建設工事）'!$M20/10000),10),"")</f>
        <v/>
      </c>
      <c r="N21" s="69" t="str">
        <f>IF(INT('データ入力（建設工事）'!$M20/1000),MOD(INT('データ入力（建設工事）'!$M20/1000),10),"")</f>
        <v/>
      </c>
      <c r="O21" s="67" t="str">
        <f>IF(INT('データ入力（建設工事）'!$M20/100),MOD(INT('データ入力（建設工事）'!$M20/100),10),"")</f>
        <v/>
      </c>
      <c r="P21" s="34" t="str">
        <f>IF(INT('データ入力（建設工事）'!$M20/10),MOD(INT('データ入力（建設工事）'!$M20/10),10),"")</f>
        <v/>
      </c>
      <c r="Q21" s="107" t="str">
        <f>IF('データ入力（建設工事）'!$M20=""," ",MOD(INT('データ入力（建設工事）'!$M20/1),10))</f>
        <v xml:space="preserve"> </v>
      </c>
      <c r="R21" s="104" t="str">
        <f>IF('データ入力（建設工事）'!N20=""," ",'データ入力（建設工事）'!N20)</f>
        <v xml:space="preserve"> </v>
      </c>
      <c r="S21" s="41" t="str">
        <f>IF('データ入力（建設工事）'!O20=""," ",'データ入力（建設工事）'!O20)</f>
        <v xml:space="preserve"> </v>
      </c>
      <c r="T21" s="41" t="str">
        <f>IF('データ入力（建設工事）'!P20=""," ",'データ入力（建設工事）'!P20)</f>
        <v xml:space="preserve"> </v>
      </c>
      <c r="U21" s="78" t="str">
        <f>IF('データ入力（建設工事）'!Q20=""," ",'データ入力（建設工事）'!Q20)</f>
        <v xml:space="preserve"> </v>
      </c>
    </row>
    <row r="22" spans="1:30" ht="25.2" customHeight="1" x14ac:dyDescent="0.2">
      <c r="A22" s="77" t="str">
        <f>IF('データ入力（建設工事）'!H21=1,"1",IF('データ入力（建設工事）'!H21=2,"2",""))</f>
        <v/>
      </c>
      <c r="B22" s="40" t="str">
        <f>IF('データ入力（建設工事）'!I21=""," ",'データ入力（建設工事）'!I21)</f>
        <v xml:space="preserve"> </v>
      </c>
      <c r="C22" s="38">
        <f>'データ入力（建設工事）'!J21</f>
        <v>16</v>
      </c>
      <c r="D22" s="39" t="str">
        <f>'データ入力（建設工事）'!K21</f>
        <v>ガラス</v>
      </c>
      <c r="E22" s="35" t="str">
        <f>IF('データ入力（建設工事）'!L21=""," ",'データ入力（建設工事）'!L21)</f>
        <v xml:space="preserve"> </v>
      </c>
      <c r="F22" s="112" t="str">
        <f>IF(INT('データ入力（建設工事）'!$M21/100000000000),MOD(INT('データ入力（建設工事）'!$M21/100000000000),10),"")</f>
        <v/>
      </c>
      <c r="G22" s="34" t="str">
        <f>IF(INT('データ入力（建設工事）'!$M21/10000000000),MOD(INT('データ入力（建設工事）'!$M21/10000000000),10),"")</f>
        <v/>
      </c>
      <c r="H22" s="69" t="str">
        <f>IF(INT('データ入力（建設工事）'!$M21/1000000000),MOD(INT('データ入力（建設工事）'!$M21/1000000000),10),"")</f>
        <v/>
      </c>
      <c r="I22" s="68" t="str">
        <f>IF(INT('データ入力（建設工事）'!$M21/100000000),MOD(INT('データ入力（建設工事）'!$M21/100000000),10),"")</f>
        <v/>
      </c>
      <c r="J22" s="34" t="str">
        <f>IF(INT('データ入力（建設工事）'!$M21/10000000),MOD(INT('データ入力（建設工事）'!$M21/10000000),10),"")</f>
        <v/>
      </c>
      <c r="K22" s="69" t="str">
        <f>IF(INT('データ入力（建設工事）'!$M21/1000000),MOD(INT('データ入力（建設工事）'!$M21/1000000),10),"")</f>
        <v/>
      </c>
      <c r="L22" s="68" t="str">
        <f>IF(INT('データ入力（建設工事）'!$M21/100000),MOD(INT('データ入力（建設工事）'!$M21/100000),10),"")</f>
        <v/>
      </c>
      <c r="M22" s="34" t="str">
        <f>IF(INT('データ入力（建設工事）'!$M21/10000),MOD(INT('データ入力（建設工事）'!$M21/10000),10),"")</f>
        <v/>
      </c>
      <c r="N22" s="69" t="str">
        <f>IF(INT('データ入力（建設工事）'!$M21/1000),MOD(INT('データ入力（建設工事）'!$M21/1000),10),"")</f>
        <v/>
      </c>
      <c r="O22" s="67" t="str">
        <f>IF(INT('データ入力（建設工事）'!$M21/100),MOD(INT('データ入力（建設工事）'!$M21/100),10),"")</f>
        <v/>
      </c>
      <c r="P22" s="34" t="str">
        <f>IF(INT('データ入力（建設工事）'!$M21/10),MOD(INT('データ入力（建設工事）'!$M21/10),10),"")</f>
        <v/>
      </c>
      <c r="Q22" s="107" t="str">
        <f>IF('データ入力（建設工事）'!$M21=""," ",MOD(INT('データ入力（建設工事）'!$M21/1),10))</f>
        <v xml:space="preserve"> </v>
      </c>
      <c r="R22" s="104" t="str">
        <f>IF('データ入力（建設工事）'!N21=""," ",'データ入力（建設工事）'!N21)</f>
        <v xml:space="preserve"> </v>
      </c>
      <c r="S22" s="41" t="str">
        <f>IF('データ入力（建設工事）'!O21=""," ",'データ入力（建設工事）'!O21)</f>
        <v xml:space="preserve"> </v>
      </c>
      <c r="T22" s="41" t="str">
        <f>IF('データ入力（建設工事）'!P21=""," ",'データ入力（建設工事）'!P21)</f>
        <v xml:space="preserve"> </v>
      </c>
      <c r="U22" s="78" t="str">
        <f>IF('データ入力（建設工事）'!Q21=""," ",'データ入力（建設工事）'!Q21)</f>
        <v xml:space="preserve"> </v>
      </c>
    </row>
    <row r="23" spans="1:30" ht="25.2" customHeight="1" x14ac:dyDescent="0.2">
      <c r="A23" s="77" t="str">
        <f>IF('データ入力（建設工事）'!H22=1,"1",IF('データ入力（建設工事）'!H22=2,"2",""))</f>
        <v/>
      </c>
      <c r="B23" s="40" t="str">
        <f>IF('データ入力（建設工事）'!I22=""," ",'データ入力（建設工事）'!I22)</f>
        <v xml:space="preserve"> </v>
      </c>
      <c r="C23" s="38">
        <f>'データ入力（建設工事）'!J22</f>
        <v>17</v>
      </c>
      <c r="D23" s="39" t="str">
        <f>'データ入力（建設工事）'!K22</f>
        <v>塗装</v>
      </c>
      <c r="E23" s="35" t="str">
        <f>IF('データ入力（建設工事）'!L22=""," ",'データ入力（建設工事）'!L22)</f>
        <v xml:space="preserve"> </v>
      </c>
      <c r="F23" s="112" t="str">
        <f>IF(INT('データ入力（建設工事）'!$M22/100000000000),MOD(INT('データ入力（建設工事）'!$M22/100000000000),10),"")</f>
        <v/>
      </c>
      <c r="G23" s="34" t="str">
        <f>IF(INT('データ入力（建設工事）'!$M22/10000000000),MOD(INT('データ入力（建設工事）'!$M22/10000000000),10),"")</f>
        <v/>
      </c>
      <c r="H23" s="69" t="str">
        <f>IF(INT('データ入力（建設工事）'!$M22/1000000000),MOD(INT('データ入力（建設工事）'!$M22/1000000000),10),"")</f>
        <v/>
      </c>
      <c r="I23" s="68" t="str">
        <f>IF(INT('データ入力（建設工事）'!$M22/100000000),MOD(INT('データ入力（建設工事）'!$M22/100000000),10),"")</f>
        <v/>
      </c>
      <c r="J23" s="34" t="str">
        <f>IF(INT('データ入力（建設工事）'!$M22/10000000),MOD(INT('データ入力（建設工事）'!$M22/10000000),10),"")</f>
        <v/>
      </c>
      <c r="K23" s="69" t="str">
        <f>IF(INT('データ入力（建設工事）'!$M22/1000000),MOD(INT('データ入力（建設工事）'!$M22/1000000),10),"")</f>
        <v/>
      </c>
      <c r="L23" s="68" t="str">
        <f>IF(INT('データ入力（建設工事）'!$M22/100000),MOD(INT('データ入力（建設工事）'!$M22/100000),10),"")</f>
        <v/>
      </c>
      <c r="M23" s="34" t="str">
        <f>IF(INT('データ入力（建設工事）'!$M22/10000),MOD(INT('データ入力（建設工事）'!$M22/10000),10),"")</f>
        <v/>
      </c>
      <c r="N23" s="69" t="str">
        <f>IF(INT('データ入力（建設工事）'!$M22/1000),MOD(INT('データ入力（建設工事）'!$M22/1000),10),"")</f>
        <v/>
      </c>
      <c r="O23" s="67" t="str">
        <f>IF(INT('データ入力（建設工事）'!$M22/100),MOD(INT('データ入力（建設工事）'!$M22/100),10),"")</f>
        <v/>
      </c>
      <c r="P23" s="34" t="str">
        <f>IF(INT('データ入力（建設工事）'!$M22/10),MOD(INT('データ入力（建設工事）'!$M22/10),10),"")</f>
        <v/>
      </c>
      <c r="Q23" s="107" t="str">
        <f>IF('データ入力（建設工事）'!$M22=""," ",MOD(INT('データ入力（建設工事）'!$M22/1),10))</f>
        <v xml:space="preserve"> </v>
      </c>
      <c r="R23" s="104" t="str">
        <f>IF('データ入力（建設工事）'!N22=""," ",'データ入力（建設工事）'!N22)</f>
        <v xml:space="preserve"> </v>
      </c>
      <c r="S23" s="41" t="str">
        <f>IF('データ入力（建設工事）'!O22=""," ",'データ入力（建設工事）'!O22)</f>
        <v xml:space="preserve"> </v>
      </c>
      <c r="T23" s="41" t="str">
        <f>IF('データ入力（建設工事）'!P22=""," ",'データ入力（建設工事）'!P22)</f>
        <v xml:space="preserve"> </v>
      </c>
      <c r="U23" s="78" t="str">
        <f>IF('データ入力（建設工事）'!Q22=""," ",'データ入力（建設工事）'!Q22)</f>
        <v xml:space="preserve"> </v>
      </c>
    </row>
    <row r="24" spans="1:30" ht="25.2" customHeight="1" x14ac:dyDescent="0.2">
      <c r="A24" s="77" t="str">
        <f>IF('データ入力（建設工事）'!H23=1,"1",IF('データ入力（建設工事）'!H23=2,"2",""))</f>
        <v/>
      </c>
      <c r="B24" s="40" t="str">
        <f>IF('データ入力（建設工事）'!I23=""," ",'データ入力（建設工事）'!I23)</f>
        <v xml:space="preserve"> </v>
      </c>
      <c r="C24" s="38">
        <f>'データ入力（建設工事）'!J23</f>
        <v>18</v>
      </c>
      <c r="D24" s="39" t="str">
        <f>'データ入力（建設工事）'!K23</f>
        <v>防水</v>
      </c>
      <c r="E24" s="35" t="str">
        <f>IF('データ入力（建設工事）'!L23=""," ",'データ入力（建設工事）'!L23)</f>
        <v xml:space="preserve"> </v>
      </c>
      <c r="F24" s="112" t="str">
        <f>IF(INT('データ入力（建設工事）'!$M23/100000000000),MOD(INT('データ入力（建設工事）'!$M23/100000000000),10),"")</f>
        <v/>
      </c>
      <c r="G24" s="34" t="str">
        <f>IF(INT('データ入力（建設工事）'!$M23/10000000000),MOD(INT('データ入力（建設工事）'!$M23/10000000000),10),"")</f>
        <v/>
      </c>
      <c r="H24" s="69" t="str">
        <f>IF(INT('データ入力（建設工事）'!$M23/1000000000),MOD(INT('データ入力（建設工事）'!$M23/1000000000),10),"")</f>
        <v/>
      </c>
      <c r="I24" s="68" t="str">
        <f>IF(INT('データ入力（建設工事）'!$M23/100000000),MOD(INT('データ入力（建設工事）'!$M23/100000000),10),"")</f>
        <v/>
      </c>
      <c r="J24" s="34" t="str">
        <f>IF(INT('データ入力（建設工事）'!$M23/10000000),MOD(INT('データ入力（建設工事）'!$M23/10000000),10),"")</f>
        <v/>
      </c>
      <c r="K24" s="69" t="str">
        <f>IF(INT('データ入力（建設工事）'!$M23/1000000),MOD(INT('データ入力（建設工事）'!$M23/1000000),10),"")</f>
        <v/>
      </c>
      <c r="L24" s="68" t="str">
        <f>IF(INT('データ入力（建設工事）'!$M23/100000),MOD(INT('データ入力（建設工事）'!$M23/100000),10),"")</f>
        <v/>
      </c>
      <c r="M24" s="34" t="str">
        <f>IF(INT('データ入力（建設工事）'!$M23/10000),MOD(INT('データ入力（建設工事）'!$M23/10000),10),"")</f>
        <v/>
      </c>
      <c r="N24" s="69" t="str">
        <f>IF(INT('データ入力（建設工事）'!$M23/1000),MOD(INT('データ入力（建設工事）'!$M23/1000),10),"")</f>
        <v/>
      </c>
      <c r="O24" s="67" t="str">
        <f>IF(INT('データ入力（建設工事）'!$M23/100),MOD(INT('データ入力（建設工事）'!$M23/100),10),"")</f>
        <v/>
      </c>
      <c r="P24" s="34" t="str">
        <f>IF(INT('データ入力（建設工事）'!$M23/10),MOD(INT('データ入力（建設工事）'!$M23/10),10),"")</f>
        <v/>
      </c>
      <c r="Q24" s="107" t="str">
        <f>IF('データ入力（建設工事）'!$M23=""," ",MOD(INT('データ入力（建設工事）'!$M23/1),10))</f>
        <v xml:space="preserve"> </v>
      </c>
      <c r="R24" s="104" t="str">
        <f>IF('データ入力（建設工事）'!N23=""," ",'データ入力（建設工事）'!N23)</f>
        <v xml:space="preserve"> </v>
      </c>
      <c r="S24" s="41" t="str">
        <f>IF('データ入力（建設工事）'!O23=""," ",'データ入力（建設工事）'!O23)</f>
        <v xml:space="preserve"> </v>
      </c>
      <c r="T24" s="41" t="str">
        <f>IF('データ入力（建設工事）'!P23=""," ",'データ入力（建設工事）'!P23)</f>
        <v xml:space="preserve"> </v>
      </c>
      <c r="U24" s="78" t="str">
        <f>IF('データ入力（建設工事）'!Q23=""," ",'データ入力（建設工事）'!Q23)</f>
        <v xml:space="preserve"> </v>
      </c>
    </row>
    <row r="25" spans="1:30" ht="25.2" customHeight="1" x14ac:dyDescent="0.2">
      <c r="A25" s="77" t="str">
        <f>IF('データ入力（建設工事）'!H24=1,"1",IF('データ入力（建設工事）'!H24=2,"2",""))</f>
        <v/>
      </c>
      <c r="B25" s="40" t="str">
        <f>IF('データ入力（建設工事）'!I24=""," ",'データ入力（建設工事）'!I24)</f>
        <v xml:space="preserve"> </v>
      </c>
      <c r="C25" s="38">
        <f>'データ入力（建設工事）'!J24</f>
        <v>19</v>
      </c>
      <c r="D25" s="39" t="str">
        <f>'データ入力（建設工事）'!K24</f>
        <v>内装仕上</v>
      </c>
      <c r="E25" s="35" t="str">
        <f>IF('データ入力（建設工事）'!L24=""," ",'データ入力（建設工事）'!L24)</f>
        <v xml:space="preserve"> </v>
      </c>
      <c r="F25" s="112" t="str">
        <f>IF(INT('データ入力（建設工事）'!$M24/100000000000),MOD(INT('データ入力（建設工事）'!$M24/100000000000),10),"")</f>
        <v/>
      </c>
      <c r="G25" s="34" t="str">
        <f>IF(INT('データ入力（建設工事）'!$M24/10000000000),MOD(INT('データ入力（建設工事）'!$M24/10000000000),10),"")</f>
        <v/>
      </c>
      <c r="H25" s="69" t="str">
        <f>IF(INT('データ入力（建設工事）'!$M24/1000000000),MOD(INT('データ入力（建設工事）'!$M24/1000000000),10),"")</f>
        <v/>
      </c>
      <c r="I25" s="68" t="str">
        <f>IF(INT('データ入力（建設工事）'!$M24/100000000),MOD(INT('データ入力（建設工事）'!$M24/100000000),10),"")</f>
        <v/>
      </c>
      <c r="J25" s="34" t="str">
        <f>IF(INT('データ入力（建設工事）'!$M24/10000000),MOD(INT('データ入力（建設工事）'!$M24/10000000),10),"")</f>
        <v/>
      </c>
      <c r="K25" s="69" t="str">
        <f>IF(INT('データ入力（建設工事）'!$M24/1000000),MOD(INT('データ入力（建設工事）'!$M24/1000000),10),"")</f>
        <v/>
      </c>
      <c r="L25" s="68" t="str">
        <f>IF(INT('データ入力（建設工事）'!$M24/100000),MOD(INT('データ入力（建設工事）'!$M24/100000),10),"")</f>
        <v/>
      </c>
      <c r="M25" s="34" t="str">
        <f>IF(INT('データ入力（建設工事）'!$M24/10000),MOD(INT('データ入力（建設工事）'!$M24/10000),10),"")</f>
        <v/>
      </c>
      <c r="N25" s="69" t="str">
        <f>IF(INT('データ入力（建設工事）'!$M24/1000),MOD(INT('データ入力（建設工事）'!$M24/1000),10),"")</f>
        <v/>
      </c>
      <c r="O25" s="67" t="str">
        <f>IF(INT('データ入力（建設工事）'!$M24/100),MOD(INT('データ入力（建設工事）'!$M24/100),10),"")</f>
        <v/>
      </c>
      <c r="P25" s="34" t="str">
        <f>IF(INT('データ入力（建設工事）'!$M24/10),MOD(INT('データ入力（建設工事）'!$M24/10),10),"")</f>
        <v/>
      </c>
      <c r="Q25" s="107" t="str">
        <f>IF('データ入力（建設工事）'!$M24=""," ",MOD(INT('データ入力（建設工事）'!$M24/1),10))</f>
        <v xml:space="preserve"> </v>
      </c>
      <c r="R25" s="104" t="str">
        <f>IF('データ入力（建設工事）'!N24=""," ",'データ入力（建設工事）'!N24)</f>
        <v xml:space="preserve"> </v>
      </c>
      <c r="S25" s="41" t="str">
        <f>IF('データ入力（建設工事）'!O24=""," ",'データ入力（建設工事）'!O24)</f>
        <v xml:space="preserve"> </v>
      </c>
      <c r="T25" s="41" t="str">
        <f>IF('データ入力（建設工事）'!P24=""," ",'データ入力（建設工事）'!P24)</f>
        <v xml:space="preserve"> </v>
      </c>
      <c r="U25" s="78" t="str">
        <f>IF('データ入力（建設工事）'!Q24=""," ",'データ入力（建設工事）'!Q24)</f>
        <v xml:space="preserve"> </v>
      </c>
    </row>
    <row r="26" spans="1:30" ht="25.2" customHeight="1" x14ac:dyDescent="0.2">
      <c r="A26" s="77" t="str">
        <f>IF('データ入力（建設工事）'!H25=1,"1",IF('データ入力（建設工事）'!H25=2,"2",""))</f>
        <v/>
      </c>
      <c r="B26" s="40" t="str">
        <f>IF('データ入力（建設工事）'!I25=""," ",'データ入力（建設工事）'!I25)</f>
        <v xml:space="preserve"> </v>
      </c>
      <c r="C26" s="38">
        <f>'データ入力（建設工事）'!J25</f>
        <v>20</v>
      </c>
      <c r="D26" s="39" t="str">
        <f>'データ入力（建設工事）'!K25</f>
        <v>機械器具設置</v>
      </c>
      <c r="E26" s="35" t="str">
        <f>IF('データ入力（建設工事）'!L25=""," ",'データ入力（建設工事）'!L25)</f>
        <v xml:space="preserve"> </v>
      </c>
      <c r="F26" s="112" t="str">
        <f>IF(INT('データ入力（建設工事）'!$M25/100000000000),MOD(INT('データ入力（建設工事）'!$M25/100000000000),10),"")</f>
        <v/>
      </c>
      <c r="G26" s="34" t="str">
        <f>IF(INT('データ入力（建設工事）'!$M25/10000000000),MOD(INT('データ入力（建設工事）'!$M25/10000000000),10),"")</f>
        <v/>
      </c>
      <c r="H26" s="69" t="str">
        <f>IF(INT('データ入力（建設工事）'!$M25/1000000000),MOD(INT('データ入力（建設工事）'!$M25/1000000000),10),"")</f>
        <v/>
      </c>
      <c r="I26" s="68" t="str">
        <f>IF(INT('データ入力（建設工事）'!$M25/100000000),MOD(INT('データ入力（建設工事）'!$M25/100000000),10),"")</f>
        <v/>
      </c>
      <c r="J26" s="34" t="str">
        <f>IF(INT('データ入力（建設工事）'!$M25/10000000),MOD(INT('データ入力（建設工事）'!$M25/10000000),10),"")</f>
        <v/>
      </c>
      <c r="K26" s="69" t="str">
        <f>IF(INT('データ入力（建設工事）'!$M25/1000000),MOD(INT('データ入力（建設工事）'!$M25/1000000),10),"")</f>
        <v/>
      </c>
      <c r="L26" s="68" t="str">
        <f>IF(INT('データ入力（建設工事）'!$M25/100000),MOD(INT('データ入力（建設工事）'!$M25/100000),10),"")</f>
        <v/>
      </c>
      <c r="M26" s="34" t="str">
        <f>IF(INT('データ入力（建設工事）'!$M25/10000),MOD(INT('データ入力（建設工事）'!$M25/10000),10),"")</f>
        <v/>
      </c>
      <c r="N26" s="69" t="str">
        <f>IF(INT('データ入力（建設工事）'!$M25/1000),MOD(INT('データ入力（建設工事）'!$M25/1000),10),"")</f>
        <v/>
      </c>
      <c r="O26" s="67" t="str">
        <f>IF(INT('データ入力（建設工事）'!$M25/100),MOD(INT('データ入力（建設工事）'!$M25/100),10),"")</f>
        <v/>
      </c>
      <c r="P26" s="34" t="str">
        <f>IF(INT('データ入力（建設工事）'!$M25/10),MOD(INT('データ入力（建設工事）'!$M25/10),10),"")</f>
        <v/>
      </c>
      <c r="Q26" s="107" t="str">
        <f>IF('データ入力（建設工事）'!$M25=""," ",MOD(INT('データ入力（建設工事）'!$M25/1),10))</f>
        <v xml:space="preserve"> </v>
      </c>
      <c r="R26" s="104" t="str">
        <f>IF('データ入力（建設工事）'!N25=""," ",'データ入力（建設工事）'!N25)</f>
        <v xml:space="preserve"> </v>
      </c>
      <c r="S26" s="41" t="str">
        <f>IF('データ入力（建設工事）'!O25=""," ",'データ入力（建設工事）'!O25)</f>
        <v xml:space="preserve"> </v>
      </c>
      <c r="T26" s="41" t="str">
        <f>IF('データ入力（建設工事）'!P25=""," ",'データ入力（建設工事）'!P25)</f>
        <v xml:space="preserve"> </v>
      </c>
      <c r="U26" s="78" t="str">
        <f>IF('データ入力（建設工事）'!Q25=""," ",'データ入力（建設工事）'!Q25)</f>
        <v xml:space="preserve"> </v>
      </c>
    </row>
    <row r="27" spans="1:30" ht="25.2" customHeight="1" x14ac:dyDescent="0.2">
      <c r="A27" s="77" t="str">
        <f>IF('データ入力（建設工事）'!H26=1,"1",IF('データ入力（建設工事）'!H26=2,"2",""))</f>
        <v/>
      </c>
      <c r="B27" s="40" t="str">
        <f>IF('データ入力（建設工事）'!I26=""," ",'データ入力（建設工事）'!I26)</f>
        <v xml:space="preserve"> </v>
      </c>
      <c r="C27" s="38">
        <f>'データ入力（建設工事）'!J26</f>
        <v>21</v>
      </c>
      <c r="D27" s="39" t="str">
        <f>'データ入力（建設工事）'!K26</f>
        <v>熱絶縁</v>
      </c>
      <c r="E27" s="35" t="str">
        <f>IF('データ入力（建設工事）'!L26=""," ",'データ入力（建設工事）'!L26)</f>
        <v xml:space="preserve"> </v>
      </c>
      <c r="F27" s="112" t="str">
        <f>IF(INT('データ入力（建設工事）'!$M26/100000000000),MOD(INT('データ入力（建設工事）'!$M26/100000000000),10),"")</f>
        <v/>
      </c>
      <c r="G27" s="34" t="str">
        <f>IF(INT('データ入力（建設工事）'!$M26/10000000000),MOD(INT('データ入力（建設工事）'!$M26/10000000000),10),"")</f>
        <v/>
      </c>
      <c r="H27" s="69" t="str">
        <f>IF(INT('データ入力（建設工事）'!$M26/1000000000),MOD(INT('データ入力（建設工事）'!$M26/1000000000),10),"")</f>
        <v/>
      </c>
      <c r="I27" s="68" t="str">
        <f>IF(INT('データ入力（建設工事）'!$M26/100000000),MOD(INT('データ入力（建設工事）'!$M26/100000000),10),"")</f>
        <v/>
      </c>
      <c r="J27" s="34" t="str">
        <f>IF(INT('データ入力（建設工事）'!$M26/10000000),MOD(INT('データ入力（建設工事）'!$M26/10000000),10),"")</f>
        <v/>
      </c>
      <c r="K27" s="69" t="str">
        <f>IF(INT('データ入力（建設工事）'!$M26/1000000),MOD(INT('データ入力（建設工事）'!$M26/1000000),10),"")</f>
        <v/>
      </c>
      <c r="L27" s="68" t="str">
        <f>IF(INT('データ入力（建設工事）'!$M26/100000),MOD(INT('データ入力（建設工事）'!$M26/100000),10),"")</f>
        <v/>
      </c>
      <c r="M27" s="34" t="str">
        <f>IF(INT('データ入力（建設工事）'!$M26/10000),MOD(INT('データ入力（建設工事）'!$M26/10000),10),"")</f>
        <v/>
      </c>
      <c r="N27" s="69" t="str">
        <f>IF(INT('データ入力（建設工事）'!$M26/1000),MOD(INT('データ入力（建設工事）'!$M26/1000),10),"")</f>
        <v/>
      </c>
      <c r="O27" s="67" t="str">
        <f>IF(INT('データ入力（建設工事）'!$M26/100),MOD(INT('データ入力（建設工事）'!$M26/100),10),"")</f>
        <v/>
      </c>
      <c r="P27" s="34" t="str">
        <f>IF(INT('データ入力（建設工事）'!$M26/10),MOD(INT('データ入力（建設工事）'!$M26/10),10),"")</f>
        <v/>
      </c>
      <c r="Q27" s="107" t="str">
        <f>IF('データ入力（建設工事）'!$M26=""," ",MOD(INT('データ入力（建設工事）'!$M26/1),10))</f>
        <v xml:space="preserve"> </v>
      </c>
      <c r="R27" s="104" t="str">
        <f>IF('データ入力（建設工事）'!N26=""," ",'データ入力（建設工事）'!N26)</f>
        <v xml:space="preserve"> </v>
      </c>
      <c r="S27" s="41" t="str">
        <f>IF('データ入力（建設工事）'!O26=""," ",'データ入力（建設工事）'!O26)</f>
        <v xml:space="preserve"> </v>
      </c>
      <c r="T27" s="41" t="str">
        <f>IF('データ入力（建設工事）'!P26=""," ",'データ入力（建設工事）'!P26)</f>
        <v xml:space="preserve"> </v>
      </c>
      <c r="U27" s="78" t="str">
        <f>IF('データ入力（建設工事）'!Q26=""," ",'データ入力（建設工事）'!Q26)</f>
        <v xml:space="preserve"> </v>
      </c>
    </row>
    <row r="28" spans="1:30" ht="25.2" customHeight="1" x14ac:dyDescent="0.2">
      <c r="A28" s="77" t="str">
        <f>IF('データ入力（建設工事）'!H27=1,"1",IF('データ入力（建設工事）'!H27=2,"2",""))</f>
        <v/>
      </c>
      <c r="B28" s="40" t="str">
        <f>IF('データ入力（建設工事）'!I27=""," ",'データ入力（建設工事）'!I27)</f>
        <v xml:space="preserve"> </v>
      </c>
      <c r="C28" s="38">
        <f>'データ入力（建設工事）'!J27</f>
        <v>22</v>
      </c>
      <c r="D28" s="39" t="str">
        <f>'データ入力（建設工事）'!K27</f>
        <v>電気通信</v>
      </c>
      <c r="E28" s="35" t="str">
        <f>IF('データ入力（建設工事）'!L27=""," ",'データ入力（建設工事）'!L27)</f>
        <v xml:space="preserve"> </v>
      </c>
      <c r="F28" s="112" t="str">
        <f>IF(INT('データ入力（建設工事）'!$M27/100000000000),MOD(INT('データ入力（建設工事）'!$M27/100000000000),10),"")</f>
        <v/>
      </c>
      <c r="G28" s="34" t="str">
        <f>IF(INT('データ入力（建設工事）'!$M27/10000000000),MOD(INT('データ入力（建設工事）'!$M27/10000000000),10),"")</f>
        <v/>
      </c>
      <c r="H28" s="69" t="str">
        <f>IF(INT('データ入力（建設工事）'!$M27/1000000000),MOD(INT('データ入力（建設工事）'!$M27/1000000000),10),"")</f>
        <v/>
      </c>
      <c r="I28" s="68" t="str">
        <f>IF(INT('データ入力（建設工事）'!$M27/100000000),MOD(INT('データ入力（建設工事）'!$M27/100000000),10),"")</f>
        <v/>
      </c>
      <c r="J28" s="34" t="str">
        <f>IF(INT('データ入力（建設工事）'!$M27/10000000),MOD(INT('データ入力（建設工事）'!$M27/10000000),10),"")</f>
        <v/>
      </c>
      <c r="K28" s="69" t="str">
        <f>IF(INT('データ入力（建設工事）'!$M27/1000000),MOD(INT('データ入力（建設工事）'!$M27/1000000),10),"")</f>
        <v/>
      </c>
      <c r="L28" s="68" t="str">
        <f>IF(INT('データ入力（建設工事）'!$M27/100000),MOD(INT('データ入力（建設工事）'!$M27/100000),10),"")</f>
        <v/>
      </c>
      <c r="M28" s="34" t="str">
        <f>IF(INT('データ入力（建設工事）'!$M27/10000),MOD(INT('データ入力（建設工事）'!$M27/10000),10),"")</f>
        <v/>
      </c>
      <c r="N28" s="69" t="str">
        <f>IF(INT('データ入力（建設工事）'!$M27/1000),MOD(INT('データ入力（建設工事）'!$M27/1000),10),"")</f>
        <v/>
      </c>
      <c r="O28" s="67" t="str">
        <f>IF(INT('データ入力（建設工事）'!$M27/100),MOD(INT('データ入力（建設工事）'!$M27/100),10),"")</f>
        <v/>
      </c>
      <c r="P28" s="34" t="str">
        <f>IF(INT('データ入力（建設工事）'!$M27/10),MOD(INT('データ入力（建設工事）'!$M27/10),10),"")</f>
        <v/>
      </c>
      <c r="Q28" s="107" t="str">
        <f>IF('データ入力（建設工事）'!$M27=""," ",MOD(INT('データ入力（建設工事）'!$M27/1),10))</f>
        <v xml:space="preserve"> </v>
      </c>
      <c r="R28" s="104" t="str">
        <f>IF('データ入力（建設工事）'!N27=""," ",'データ入力（建設工事）'!N27)</f>
        <v xml:space="preserve"> </v>
      </c>
      <c r="S28" s="41" t="str">
        <f>IF('データ入力（建設工事）'!O27=""," ",'データ入力（建設工事）'!O27)</f>
        <v xml:space="preserve"> </v>
      </c>
      <c r="T28" s="41" t="str">
        <f>IF('データ入力（建設工事）'!P27=""," ",'データ入力（建設工事）'!P27)</f>
        <v xml:space="preserve"> </v>
      </c>
      <c r="U28" s="78" t="str">
        <f>IF('データ入力（建設工事）'!Q27=""," ",'データ入力（建設工事）'!Q27)</f>
        <v xml:space="preserve"> </v>
      </c>
    </row>
    <row r="29" spans="1:30" ht="25.2" customHeight="1" x14ac:dyDescent="0.2">
      <c r="A29" s="77" t="str">
        <f>IF('データ入力（建設工事）'!H28=1,"1",IF('データ入力（建設工事）'!H28=2,"2",""))</f>
        <v/>
      </c>
      <c r="B29" s="40" t="str">
        <f>IF('データ入力（建設工事）'!I28=""," ",'データ入力（建設工事）'!I28)</f>
        <v xml:space="preserve"> </v>
      </c>
      <c r="C29" s="38">
        <f>'データ入力（建設工事）'!J28</f>
        <v>23</v>
      </c>
      <c r="D29" s="39" t="str">
        <f>'データ入力（建設工事）'!K28</f>
        <v>造園</v>
      </c>
      <c r="E29" s="35" t="str">
        <f>IF('データ入力（建設工事）'!L28=""," ",'データ入力（建設工事）'!L28)</f>
        <v xml:space="preserve"> </v>
      </c>
      <c r="F29" s="112" t="str">
        <f>IF(INT('データ入力（建設工事）'!$M28/100000000000),MOD(INT('データ入力（建設工事）'!$M28/100000000000),10),"")</f>
        <v/>
      </c>
      <c r="G29" s="34" t="str">
        <f>IF(INT('データ入力（建設工事）'!$M28/10000000000),MOD(INT('データ入力（建設工事）'!$M28/10000000000),10),"")</f>
        <v/>
      </c>
      <c r="H29" s="69" t="str">
        <f>IF(INT('データ入力（建設工事）'!$M28/1000000000),MOD(INT('データ入力（建設工事）'!$M28/1000000000),10),"")</f>
        <v/>
      </c>
      <c r="I29" s="68" t="str">
        <f>IF(INT('データ入力（建設工事）'!$M28/100000000),MOD(INT('データ入力（建設工事）'!$M28/100000000),10),"")</f>
        <v/>
      </c>
      <c r="J29" s="34" t="str">
        <f>IF(INT('データ入力（建設工事）'!$M28/10000000),MOD(INT('データ入力（建設工事）'!$M28/10000000),10),"")</f>
        <v/>
      </c>
      <c r="K29" s="69" t="str">
        <f>IF(INT('データ入力（建設工事）'!$M28/1000000),MOD(INT('データ入力（建設工事）'!$M28/1000000),10),"")</f>
        <v/>
      </c>
      <c r="L29" s="68" t="str">
        <f>IF(INT('データ入力（建設工事）'!$M28/100000),MOD(INT('データ入力（建設工事）'!$M28/100000),10),"")</f>
        <v/>
      </c>
      <c r="M29" s="34" t="str">
        <f>IF(INT('データ入力（建設工事）'!$M28/10000),MOD(INT('データ入力（建設工事）'!$M28/10000),10),"")</f>
        <v/>
      </c>
      <c r="N29" s="69" t="str">
        <f>IF(INT('データ入力（建設工事）'!$M28/1000),MOD(INT('データ入力（建設工事）'!$M28/1000),10),"")</f>
        <v/>
      </c>
      <c r="O29" s="67" t="str">
        <f>IF(INT('データ入力（建設工事）'!$M28/100),MOD(INT('データ入力（建設工事）'!$M28/100),10),"")</f>
        <v/>
      </c>
      <c r="P29" s="34" t="str">
        <f>IF(INT('データ入力（建設工事）'!$M28/10),MOD(INT('データ入力（建設工事）'!$M28/10),10),"")</f>
        <v/>
      </c>
      <c r="Q29" s="107" t="str">
        <f>IF('データ入力（建設工事）'!$M28=""," ",MOD(INT('データ入力（建設工事）'!$M28/1),10))</f>
        <v xml:space="preserve"> </v>
      </c>
      <c r="R29" s="104" t="str">
        <f>IF('データ入力（建設工事）'!N28=""," ",'データ入力（建設工事）'!N28)</f>
        <v xml:space="preserve"> </v>
      </c>
      <c r="S29" s="41" t="str">
        <f>IF('データ入力（建設工事）'!O28=""," ",'データ入力（建設工事）'!O28)</f>
        <v xml:space="preserve"> </v>
      </c>
      <c r="T29" s="41" t="str">
        <f>IF('データ入力（建設工事）'!P28=""," ",'データ入力（建設工事）'!P28)</f>
        <v xml:space="preserve"> </v>
      </c>
      <c r="U29" s="78" t="str">
        <f>IF('データ入力（建設工事）'!Q28=""," ",'データ入力（建設工事）'!Q28)</f>
        <v xml:space="preserve"> </v>
      </c>
      <c r="AD29" s="37"/>
    </row>
    <row r="30" spans="1:30" ht="25.2" customHeight="1" x14ac:dyDescent="0.2">
      <c r="A30" s="77" t="str">
        <f>IF('データ入力（建設工事）'!H29=1,"1",IF('データ入力（建設工事）'!H29=2,"2",""))</f>
        <v/>
      </c>
      <c r="B30" s="40" t="str">
        <f>IF('データ入力（建設工事）'!I29=""," ",'データ入力（建設工事）'!I29)</f>
        <v xml:space="preserve"> </v>
      </c>
      <c r="C30" s="38">
        <f>'データ入力（建設工事）'!J29</f>
        <v>24</v>
      </c>
      <c r="D30" s="39" t="str">
        <f>'データ入力（建設工事）'!K29</f>
        <v>さく井</v>
      </c>
      <c r="E30" s="35" t="str">
        <f>IF('データ入力（建設工事）'!L29=""," ",'データ入力（建設工事）'!L29)</f>
        <v xml:space="preserve"> </v>
      </c>
      <c r="F30" s="112" t="str">
        <f>IF(INT('データ入力（建設工事）'!$M29/100000000000),MOD(INT('データ入力（建設工事）'!$M29/100000000000),10),"")</f>
        <v/>
      </c>
      <c r="G30" s="34" t="str">
        <f>IF(INT('データ入力（建設工事）'!$M29/10000000000),MOD(INT('データ入力（建設工事）'!$M29/10000000000),10),"")</f>
        <v/>
      </c>
      <c r="H30" s="69" t="str">
        <f>IF(INT('データ入力（建設工事）'!$M29/1000000000),MOD(INT('データ入力（建設工事）'!$M29/1000000000),10),"")</f>
        <v/>
      </c>
      <c r="I30" s="68" t="str">
        <f>IF(INT('データ入力（建設工事）'!$M29/100000000),MOD(INT('データ入力（建設工事）'!$M29/100000000),10),"")</f>
        <v/>
      </c>
      <c r="J30" s="34" t="str">
        <f>IF(INT('データ入力（建設工事）'!$M29/10000000),MOD(INT('データ入力（建設工事）'!$M29/10000000),10),"")</f>
        <v/>
      </c>
      <c r="K30" s="69" t="str">
        <f>IF(INT('データ入力（建設工事）'!$M29/1000000),MOD(INT('データ入力（建設工事）'!$M29/1000000),10),"")</f>
        <v/>
      </c>
      <c r="L30" s="68" t="str">
        <f>IF(INT('データ入力（建設工事）'!$M29/100000),MOD(INT('データ入力（建設工事）'!$M29/100000),10),"")</f>
        <v/>
      </c>
      <c r="M30" s="34" t="str">
        <f>IF(INT('データ入力（建設工事）'!$M29/10000),MOD(INT('データ入力（建設工事）'!$M29/10000),10),"")</f>
        <v/>
      </c>
      <c r="N30" s="69" t="str">
        <f>IF(INT('データ入力（建設工事）'!$M29/1000),MOD(INT('データ入力（建設工事）'!$M29/1000),10),"")</f>
        <v/>
      </c>
      <c r="O30" s="67" t="str">
        <f>IF(INT('データ入力（建設工事）'!$M29/100),MOD(INT('データ入力（建設工事）'!$M29/100),10),"")</f>
        <v/>
      </c>
      <c r="P30" s="34" t="str">
        <f>IF(INT('データ入力（建設工事）'!$M29/10),MOD(INT('データ入力（建設工事）'!$M29/10),10),"")</f>
        <v/>
      </c>
      <c r="Q30" s="107" t="str">
        <f>IF('データ入力（建設工事）'!$M29=""," ",MOD(INT('データ入力（建設工事）'!$M29/1),10))</f>
        <v xml:space="preserve"> </v>
      </c>
      <c r="R30" s="104" t="str">
        <f>IF('データ入力（建設工事）'!N29=""," ",'データ入力（建設工事）'!N29)</f>
        <v xml:space="preserve"> </v>
      </c>
      <c r="S30" s="41" t="str">
        <f>IF('データ入力（建設工事）'!O29=""," ",'データ入力（建設工事）'!O29)</f>
        <v xml:space="preserve"> </v>
      </c>
      <c r="T30" s="41" t="str">
        <f>IF('データ入力（建設工事）'!P29=""," ",'データ入力（建設工事）'!P29)</f>
        <v xml:space="preserve"> </v>
      </c>
      <c r="U30" s="78" t="str">
        <f>IF('データ入力（建設工事）'!Q29=""," ",'データ入力（建設工事）'!Q29)</f>
        <v xml:space="preserve"> </v>
      </c>
    </row>
    <row r="31" spans="1:30" ht="25.2" customHeight="1" x14ac:dyDescent="0.2">
      <c r="A31" s="77" t="str">
        <f>IF('データ入力（建設工事）'!H30=1,"1",IF('データ入力（建設工事）'!H30=2,"2",""))</f>
        <v/>
      </c>
      <c r="B31" s="40" t="str">
        <f>IF('データ入力（建設工事）'!I30=""," ",'データ入力（建設工事）'!I30)</f>
        <v xml:space="preserve"> </v>
      </c>
      <c r="C31" s="38">
        <f>'データ入力（建設工事）'!J30</f>
        <v>25</v>
      </c>
      <c r="D31" s="39" t="str">
        <f>'データ入力（建設工事）'!K30</f>
        <v>建具</v>
      </c>
      <c r="E31" s="35" t="str">
        <f>IF('データ入力（建設工事）'!L30=""," ",'データ入力（建設工事）'!L30)</f>
        <v xml:space="preserve"> </v>
      </c>
      <c r="F31" s="112" t="str">
        <f>IF(INT('データ入力（建設工事）'!$M30/100000000000),MOD(INT('データ入力（建設工事）'!$M30/100000000000),10),"")</f>
        <v/>
      </c>
      <c r="G31" s="34" t="str">
        <f>IF(INT('データ入力（建設工事）'!$M30/10000000000),MOD(INT('データ入力（建設工事）'!$M30/10000000000),10),"")</f>
        <v/>
      </c>
      <c r="H31" s="69" t="str">
        <f>IF(INT('データ入力（建設工事）'!$M30/1000000000),MOD(INT('データ入力（建設工事）'!$M30/1000000000),10),"")</f>
        <v/>
      </c>
      <c r="I31" s="68" t="str">
        <f>IF(INT('データ入力（建設工事）'!$M30/100000000),MOD(INT('データ入力（建設工事）'!$M30/100000000),10),"")</f>
        <v/>
      </c>
      <c r="J31" s="34" t="str">
        <f>IF(INT('データ入力（建設工事）'!$M30/10000000),MOD(INT('データ入力（建設工事）'!$M30/10000000),10),"")</f>
        <v/>
      </c>
      <c r="K31" s="69" t="str">
        <f>IF(INT('データ入力（建設工事）'!$M30/1000000),MOD(INT('データ入力（建設工事）'!$M30/1000000),10),"")</f>
        <v/>
      </c>
      <c r="L31" s="68" t="str">
        <f>IF(INT('データ入力（建設工事）'!$M30/100000),MOD(INT('データ入力（建設工事）'!$M30/100000),10),"")</f>
        <v/>
      </c>
      <c r="M31" s="34" t="str">
        <f>IF(INT('データ入力（建設工事）'!$M30/10000),MOD(INT('データ入力（建設工事）'!$M30/10000),10),"")</f>
        <v/>
      </c>
      <c r="N31" s="69" t="str">
        <f>IF(INT('データ入力（建設工事）'!$M30/1000),MOD(INT('データ入力（建設工事）'!$M30/1000),10),"")</f>
        <v/>
      </c>
      <c r="O31" s="67" t="str">
        <f>IF(INT('データ入力（建設工事）'!$M30/100),MOD(INT('データ入力（建設工事）'!$M30/100),10),"")</f>
        <v/>
      </c>
      <c r="P31" s="34" t="str">
        <f>IF(INT('データ入力（建設工事）'!$M30/10),MOD(INT('データ入力（建設工事）'!$M30/10),10),"")</f>
        <v/>
      </c>
      <c r="Q31" s="107" t="str">
        <f>IF('データ入力（建設工事）'!$M30=""," ",MOD(INT('データ入力（建設工事）'!$M30/1),10))</f>
        <v xml:space="preserve"> </v>
      </c>
      <c r="R31" s="104" t="str">
        <f>IF('データ入力（建設工事）'!N30=""," ",'データ入力（建設工事）'!N30)</f>
        <v xml:space="preserve"> </v>
      </c>
      <c r="S31" s="41" t="str">
        <f>IF('データ入力（建設工事）'!O30=""," ",'データ入力（建設工事）'!O30)</f>
        <v xml:space="preserve"> </v>
      </c>
      <c r="T31" s="41" t="str">
        <f>IF('データ入力（建設工事）'!P30=""," ",'データ入力（建設工事）'!P30)</f>
        <v xml:space="preserve"> </v>
      </c>
      <c r="U31" s="78" t="str">
        <f>IF('データ入力（建設工事）'!Q30=""," ",'データ入力（建設工事）'!Q30)</f>
        <v xml:space="preserve"> </v>
      </c>
    </row>
    <row r="32" spans="1:30" ht="25.2" customHeight="1" x14ac:dyDescent="0.2">
      <c r="A32" s="77" t="str">
        <f>IF('データ入力（建設工事）'!H31=1,"1",IF('データ入力（建設工事）'!H31=2,"2",""))</f>
        <v/>
      </c>
      <c r="B32" s="40" t="str">
        <f>IF('データ入力（建設工事）'!I31=""," ",'データ入力（建設工事）'!I31)</f>
        <v xml:space="preserve"> </v>
      </c>
      <c r="C32" s="38">
        <f>'データ入力（建設工事）'!J31</f>
        <v>26</v>
      </c>
      <c r="D32" s="39" t="str">
        <f>'データ入力（建設工事）'!K31</f>
        <v>水道施設</v>
      </c>
      <c r="E32" s="35" t="str">
        <f>IF('データ入力（建設工事）'!L31=""," ",'データ入力（建設工事）'!L31)</f>
        <v xml:space="preserve"> </v>
      </c>
      <c r="F32" s="112" t="str">
        <f>IF(INT('データ入力（建設工事）'!$M31/100000000000),MOD(INT('データ入力（建設工事）'!$M31/100000000000),10),"")</f>
        <v/>
      </c>
      <c r="G32" s="34" t="str">
        <f>IF(INT('データ入力（建設工事）'!$M31/10000000000),MOD(INT('データ入力（建設工事）'!$M31/10000000000),10),"")</f>
        <v/>
      </c>
      <c r="H32" s="69" t="str">
        <f>IF(INT('データ入力（建設工事）'!$M31/1000000000),MOD(INT('データ入力（建設工事）'!$M31/1000000000),10),"")</f>
        <v/>
      </c>
      <c r="I32" s="68" t="str">
        <f>IF(INT('データ入力（建設工事）'!$M31/100000000),MOD(INT('データ入力（建設工事）'!$M31/100000000),10),"")</f>
        <v/>
      </c>
      <c r="J32" s="34" t="str">
        <f>IF(INT('データ入力（建設工事）'!$M31/10000000),MOD(INT('データ入力（建設工事）'!$M31/10000000),10),"")</f>
        <v/>
      </c>
      <c r="K32" s="69" t="str">
        <f>IF(INT('データ入力（建設工事）'!$M31/1000000),MOD(INT('データ入力（建設工事）'!$M31/1000000),10),"")</f>
        <v/>
      </c>
      <c r="L32" s="68" t="str">
        <f>IF(INT('データ入力（建設工事）'!$M31/100000),MOD(INT('データ入力（建設工事）'!$M31/100000),10),"")</f>
        <v/>
      </c>
      <c r="M32" s="34" t="str">
        <f>IF(INT('データ入力（建設工事）'!$M31/10000),MOD(INT('データ入力（建設工事）'!$M31/10000),10),"")</f>
        <v/>
      </c>
      <c r="N32" s="69" t="str">
        <f>IF(INT('データ入力（建設工事）'!$M31/1000),MOD(INT('データ入力（建設工事）'!$M31/1000),10),"")</f>
        <v/>
      </c>
      <c r="O32" s="67" t="str">
        <f>IF(INT('データ入力（建設工事）'!$M31/100),MOD(INT('データ入力（建設工事）'!$M31/100),10),"")</f>
        <v/>
      </c>
      <c r="P32" s="34" t="str">
        <f>IF(INT('データ入力（建設工事）'!$M31/10),MOD(INT('データ入力（建設工事）'!$M31/10),10),"")</f>
        <v/>
      </c>
      <c r="Q32" s="107" t="str">
        <f>IF('データ入力（建設工事）'!$M31=""," ",MOD(INT('データ入力（建設工事）'!$M31/1),10))</f>
        <v xml:space="preserve"> </v>
      </c>
      <c r="R32" s="104" t="str">
        <f>IF('データ入力（建設工事）'!N31=""," ",'データ入力（建設工事）'!N31)</f>
        <v xml:space="preserve"> </v>
      </c>
      <c r="S32" s="41" t="str">
        <f>IF('データ入力（建設工事）'!O31=""," ",'データ入力（建設工事）'!O31)</f>
        <v xml:space="preserve"> </v>
      </c>
      <c r="T32" s="41" t="str">
        <f>IF('データ入力（建設工事）'!P31=""," ",'データ入力（建設工事）'!P31)</f>
        <v xml:space="preserve"> </v>
      </c>
      <c r="U32" s="78" t="str">
        <f>IF('データ入力（建設工事）'!Q31=""," ",'データ入力（建設工事）'!Q31)</f>
        <v xml:space="preserve"> </v>
      </c>
    </row>
    <row r="33" spans="1:21" ht="25.2" customHeight="1" x14ac:dyDescent="0.2">
      <c r="A33" s="77" t="str">
        <f>IF('データ入力（建設工事）'!H32=1,"1",IF('データ入力（建設工事）'!H32=2,"2",""))</f>
        <v/>
      </c>
      <c r="B33" s="40" t="str">
        <f>IF('データ入力（建設工事）'!I32=""," ",'データ入力（建設工事）'!I32)</f>
        <v xml:space="preserve"> </v>
      </c>
      <c r="C33" s="38">
        <f>'データ入力（建設工事）'!J32</f>
        <v>27</v>
      </c>
      <c r="D33" s="39" t="str">
        <f>'データ入力（建設工事）'!K32</f>
        <v>消防施設</v>
      </c>
      <c r="E33" s="35" t="str">
        <f>IF('データ入力（建設工事）'!L32=""," ",'データ入力（建設工事）'!L32)</f>
        <v xml:space="preserve"> </v>
      </c>
      <c r="F33" s="112" t="str">
        <f>IF(INT('データ入力（建設工事）'!$M32/100000000000),MOD(INT('データ入力（建設工事）'!$M32/100000000000),10),"")</f>
        <v/>
      </c>
      <c r="G33" s="34" t="str">
        <f>IF(INT('データ入力（建設工事）'!$M32/10000000000),MOD(INT('データ入力（建設工事）'!$M32/10000000000),10),"")</f>
        <v/>
      </c>
      <c r="H33" s="69" t="str">
        <f>IF(INT('データ入力（建設工事）'!$M32/1000000000),MOD(INT('データ入力（建設工事）'!$M32/1000000000),10),"")</f>
        <v/>
      </c>
      <c r="I33" s="68" t="str">
        <f>IF(INT('データ入力（建設工事）'!$M32/100000000),MOD(INT('データ入力（建設工事）'!$M32/100000000),10),"")</f>
        <v/>
      </c>
      <c r="J33" s="34" t="str">
        <f>IF(INT('データ入力（建設工事）'!$M32/10000000),MOD(INT('データ入力（建設工事）'!$M32/10000000),10),"")</f>
        <v/>
      </c>
      <c r="K33" s="69" t="str">
        <f>IF(INT('データ入力（建設工事）'!$M32/1000000),MOD(INT('データ入力（建設工事）'!$M32/1000000),10),"")</f>
        <v/>
      </c>
      <c r="L33" s="68" t="str">
        <f>IF(INT('データ入力（建設工事）'!$M32/100000),MOD(INT('データ入力（建設工事）'!$M32/100000),10),"")</f>
        <v/>
      </c>
      <c r="M33" s="34" t="str">
        <f>IF(INT('データ入力（建設工事）'!$M32/10000),MOD(INT('データ入力（建設工事）'!$M32/10000),10),"")</f>
        <v/>
      </c>
      <c r="N33" s="69" t="str">
        <f>IF(INT('データ入力（建設工事）'!$M32/1000),MOD(INT('データ入力（建設工事）'!$M32/1000),10),"")</f>
        <v/>
      </c>
      <c r="O33" s="67" t="str">
        <f>IF(INT('データ入力（建設工事）'!$M32/100),MOD(INT('データ入力（建設工事）'!$M32/100),10),"")</f>
        <v/>
      </c>
      <c r="P33" s="34" t="str">
        <f>IF(INT('データ入力（建設工事）'!$M32/10),MOD(INT('データ入力（建設工事）'!$M32/10),10),"")</f>
        <v/>
      </c>
      <c r="Q33" s="107" t="str">
        <f>IF('データ入力（建設工事）'!$M32=""," ",MOD(INT('データ入力（建設工事）'!$M32/1),10))</f>
        <v xml:space="preserve"> </v>
      </c>
      <c r="R33" s="104" t="str">
        <f>IF('データ入力（建設工事）'!N32=""," ",'データ入力（建設工事）'!N32)</f>
        <v xml:space="preserve"> </v>
      </c>
      <c r="S33" s="41" t="str">
        <f>IF('データ入力（建設工事）'!O32=""," ",'データ入力（建設工事）'!O32)</f>
        <v xml:space="preserve"> </v>
      </c>
      <c r="T33" s="41" t="str">
        <f>IF('データ入力（建設工事）'!P32=""," ",'データ入力（建設工事）'!P32)</f>
        <v xml:space="preserve"> </v>
      </c>
      <c r="U33" s="78" t="str">
        <f>IF('データ入力（建設工事）'!Q32=""," ",'データ入力（建設工事）'!Q32)</f>
        <v xml:space="preserve"> </v>
      </c>
    </row>
    <row r="34" spans="1:21" ht="25.2" customHeight="1" x14ac:dyDescent="0.2">
      <c r="A34" s="77" t="str">
        <f>IF('データ入力（建設工事）'!H33=1,"1",IF('データ入力（建設工事）'!H33=2,"2",""))</f>
        <v/>
      </c>
      <c r="B34" s="40" t="str">
        <f>IF('データ入力（建設工事）'!I33=""," ",'データ入力（建設工事）'!I33)</f>
        <v xml:space="preserve"> </v>
      </c>
      <c r="C34" s="38">
        <f>'データ入力（建設工事）'!J33</f>
        <v>28</v>
      </c>
      <c r="D34" s="39" t="str">
        <f>'データ入力（建設工事）'!K33</f>
        <v>清掃施設</v>
      </c>
      <c r="E34" s="35" t="str">
        <f>IF('データ入力（建設工事）'!L33=""," ",'データ入力（建設工事）'!L33)</f>
        <v xml:space="preserve"> </v>
      </c>
      <c r="F34" s="112" t="str">
        <f>IF(INT('データ入力（建設工事）'!$M33/100000000000),MOD(INT('データ入力（建設工事）'!$M33/100000000000),10),"")</f>
        <v/>
      </c>
      <c r="G34" s="34" t="str">
        <f>IF(INT('データ入力（建設工事）'!$M33/10000000000),MOD(INT('データ入力（建設工事）'!$M33/10000000000),10),"")</f>
        <v/>
      </c>
      <c r="H34" s="69" t="str">
        <f>IF(INT('データ入力（建設工事）'!$M33/1000000000),MOD(INT('データ入力（建設工事）'!$M33/1000000000),10),"")</f>
        <v/>
      </c>
      <c r="I34" s="68" t="str">
        <f>IF(INT('データ入力（建設工事）'!$M33/100000000),MOD(INT('データ入力（建設工事）'!$M33/100000000),10),"")</f>
        <v/>
      </c>
      <c r="J34" s="34" t="str">
        <f>IF(INT('データ入力（建設工事）'!$M33/10000000),MOD(INT('データ入力（建設工事）'!$M33/10000000),10),"")</f>
        <v/>
      </c>
      <c r="K34" s="69" t="str">
        <f>IF(INT('データ入力（建設工事）'!$M33/1000000),MOD(INT('データ入力（建設工事）'!$M33/1000000),10),"")</f>
        <v/>
      </c>
      <c r="L34" s="68" t="str">
        <f>IF(INT('データ入力（建設工事）'!$M33/100000),MOD(INT('データ入力（建設工事）'!$M33/100000),10),"")</f>
        <v/>
      </c>
      <c r="M34" s="34" t="str">
        <f>IF(INT('データ入力（建設工事）'!$M33/10000),MOD(INT('データ入力（建設工事）'!$M33/10000),10),"")</f>
        <v/>
      </c>
      <c r="N34" s="69" t="str">
        <f>IF(INT('データ入力（建設工事）'!$M33/1000),MOD(INT('データ入力（建設工事）'!$M33/1000),10),"")</f>
        <v/>
      </c>
      <c r="O34" s="67" t="str">
        <f>IF(INT('データ入力（建設工事）'!$M33/100),MOD(INT('データ入力（建設工事）'!$M33/100),10),"")</f>
        <v/>
      </c>
      <c r="P34" s="34" t="str">
        <f>IF(INT('データ入力（建設工事）'!$M33/10),MOD(INT('データ入力（建設工事）'!$M33/10),10),"")</f>
        <v/>
      </c>
      <c r="Q34" s="107" t="str">
        <f>IF('データ入力（建設工事）'!$M33=""," ",MOD(INT('データ入力（建設工事）'!$M33/1),10))</f>
        <v xml:space="preserve"> </v>
      </c>
      <c r="R34" s="104" t="str">
        <f>IF('データ入力（建設工事）'!N33=""," ",'データ入力（建設工事）'!N33)</f>
        <v xml:space="preserve"> </v>
      </c>
      <c r="S34" s="41" t="str">
        <f>IF('データ入力（建設工事）'!O33=""," ",'データ入力（建設工事）'!O33)</f>
        <v xml:space="preserve"> </v>
      </c>
      <c r="T34" s="41" t="str">
        <f>IF('データ入力（建設工事）'!P33=""," ",'データ入力（建設工事）'!P33)</f>
        <v xml:space="preserve"> </v>
      </c>
      <c r="U34" s="78" t="str">
        <f>IF('データ入力（建設工事）'!Q33=""," ",'データ入力（建設工事）'!Q33)</f>
        <v xml:space="preserve"> </v>
      </c>
    </row>
    <row r="35" spans="1:21" ht="25.2" customHeight="1" x14ac:dyDescent="0.2">
      <c r="A35" s="79" t="str">
        <f>IF('データ入力（建設工事）'!H34=1,"1",IF('データ入力（建設工事）'!H34=2,"2",""))</f>
        <v/>
      </c>
      <c r="B35" s="80" t="str">
        <f>IF('データ入力（建設工事）'!I34=""," ",'データ入力（建設工事）'!I34)</f>
        <v xml:space="preserve"> </v>
      </c>
      <c r="C35" s="81">
        <f>'データ入力（建設工事）'!J34</f>
        <v>29</v>
      </c>
      <c r="D35" s="82" t="str">
        <f>'データ入力（建設工事）'!K34</f>
        <v>解体</v>
      </c>
      <c r="E35" s="83" t="str">
        <f>IF('データ入力（建設工事）'!L34=""," ",'データ入力（建設工事）'!L34)</f>
        <v xml:space="preserve"> </v>
      </c>
      <c r="F35" s="113" t="str">
        <f>IF(INT('データ入力（建設工事）'!$M34/100000000000),MOD(INT('データ入力（建設工事）'!$M34/100000000000),10),"")</f>
        <v/>
      </c>
      <c r="G35" s="85" t="str">
        <f>IF(INT('データ入力（建設工事）'!$M34/10000000000),MOD(INT('データ入力（建設工事）'!$M34/10000000000),10),"")</f>
        <v/>
      </c>
      <c r="H35" s="86" t="str">
        <f>IF(INT('データ入力（建設工事）'!$M34/1000000000),MOD(INT('データ入力（建設工事）'!$M34/1000000000),10),"")</f>
        <v/>
      </c>
      <c r="I35" s="84" t="str">
        <f>IF(INT('データ入力（建設工事）'!$M34/100000000),MOD(INT('データ入力（建設工事）'!$M34/100000000),10),"")</f>
        <v/>
      </c>
      <c r="J35" s="85" t="str">
        <f>IF(INT('データ入力（建設工事）'!$M34/10000000),MOD(INT('データ入力（建設工事）'!$M34/10000000),10),"")</f>
        <v/>
      </c>
      <c r="K35" s="86" t="str">
        <f>IF(INT('データ入力（建設工事）'!$M34/1000000),MOD(INT('データ入力（建設工事）'!$M34/1000000),10),"")</f>
        <v/>
      </c>
      <c r="L35" s="84" t="str">
        <f>IF(INT('データ入力（建設工事）'!$M34/100000),MOD(INT('データ入力（建設工事）'!$M34/100000),10),"")</f>
        <v/>
      </c>
      <c r="M35" s="85" t="str">
        <f>IF(INT('データ入力（建設工事）'!$M34/10000),MOD(INT('データ入力（建設工事）'!$M34/10000),10),"")</f>
        <v/>
      </c>
      <c r="N35" s="86" t="str">
        <f>IF(INT('データ入力（建設工事）'!$M34/1000),MOD(INT('データ入力（建設工事）'!$M34/1000),10),"")</f>
        <v/>
      </c>
      <c r="O35" s="87" t="str">
        <f>IF(INT('データ入力（建設工事）'!$M34/100),MOD(INT('データ入力（建設工事）'!$M34/100),10),"")</f>
        <v/>
      </c>
      <c r="P35" s="85" t="str">
        <f>IF(INT('データ入力（建設工事）'!$M34/10),MOD(INT('データ入力（建設工事）'!$M34/10),10),"")</f>
        <v/>
      </c>
      <c r="Q35" s="108" t="str">
        <f>IF('データ入力（建設工事）'!$M34=""," ",MOD(INT('データ入力（建設工事）'!$M34/1),10))</f>
        <v xml:space="preserve"> </v>
      </c>
      <c r="R35" s="105" t="str">
        <f>IF('データ入力（建設工事）'!N34=""," ",'データ入力（建設工事）'!N34)</f>
        <v xml:space="preserve"> </v>
      </c>
      <c r="S35" s="88" t="str">
        <f>IF('データ入力（建設工事）'!O34=""," ",'データ入力（建設工事）'!O34)</f>
        <v xml:space="preserve"> </v>
      </c>
      <c r="T35" s="88" t="str">
        <f>IF('データ入力（建設工事）'!P34=""," ",'データ入力（建設工事）'!P34)</f>
        <v xml:space="preserve"> </v>
      </c>
      <c r="U35" s="89" t="str">
        <f>IF('データ入力（建設工事）'!Q34=""," ",'データ入力（建設工事）'!Q34)</f>
        <v xml:space="preserve"> </v>
      </c>
    </row>
    <row r="36" spans="1:21" ht="8.4" customHeight="1" x14ac:dyDescent="0.2">
      <c r="A36" s="70"/>
      <c r="B36" s="71"/>
      <c r="C36" s="72"/>
      <c r="D36" s="73"/>
      <c r="E36" s="74" t="str">
        <f>IF('データ入力（建設工事）'!L35=""," ",'データ入力（建設工事）'!L35)</f>
        <v xml:space="preserve"> </v>
      </c>
      <c r="F36" s="9" t="str">
        <f>IF(INT('データ入力（建設工事）'!$M35/1000000000),MOD(INT('データ入力（建設工事）'!$M35/1000000000),10),"")</f>
        <v/>
      </c>
      <c r="G36" s="9"/>
      <c r="H36" s="9"/>
      <c r="I36" s="9" t="str">
        <f>IF(INT('データ入力（建設工事）'!$M35/100000000),MOD(INT('データ入力（建設工事）'!$M35/100000000),10),"")</f>
        <v/>
      </c>
      <c r="J36" s="9" t="str">
        <f>IF(INT('データ入力（建設工事）'!$M35/10000000),MOD(INT('データ入力（建設工事）'!$M35/10000000),10),"")</f>
        <v/>
      </c>
      <c r="K36" s="9" t="str">
        <f>IF(INT('データ入力（建設工事）'!$M35/1000000),MOD(INT('データ入力（建設工事）'!$M35/1000000),10),"")</f>
        <v/>
      </c>
      <c r="L36" s="9" t="str">
        <f>IF(INT('データ入力（建設工事）'!$M35/100000),MOD(INT('データ入力（建設工事）'!$M35/100000),10),"")</f>
        <v/>
      </c>
      <c r="M36" s="9" t="str">
        <f>IF(INT('データ入力（建設工事）'!$M35/10000),MOD(INT('データ入力（建設工事）'!$M35/10000),10),"")</f>
        <v/>
      </c>
      <c r="N36" s="9" t="str">
        <f>IF(INT('データ入力（建設工事）'!$M35/1000),MOD(INT('データ入力（建設工事）'!$M35/1000),10),"")</f>
        <v/>
      </c>
      <c r="O36" s="9" t="str">
        <f>IF(INT('データ入力（建設工事）'!$M35/100),MOD(INT('データ入力（建設工事）'!$M35/100),10),"")</f>
        <v/>
      </c>
      <c r="P36" s="9" t="str">
        <f>IF(INT('データ入力（建設工事）'!$M35/10),MOD(INT('データ入力（建設工事）'!$M35/10),10),"")</f>
        <v/>
      </c>
      <c r="Q36" s="9" t="str">
        <f>IF('データ入力（建設工事）'!$M35=""," ",MOD(INT('データ入力（建設工事）'!$M35/1),10))</f>
        <v xml:space="preserve"> </v>
      </c>
      <c r="R36" s="75" t="str">
        <f>IF('データ入力（建設工事）'!N35=""," ",'データ入力（建設工事）'!N35)</f>
        <v xml:space="preserve"> </v>
      </c>
      <c r="S36" s="75" t="str">
        <f>IF('データ入力（建設工事）'!O35=""," ",'データ入力（建設工事）'!O35)</f>
        <v xml:space="preserve"> </v>
      </c>
      <c r="T36" s="75" t="str">
        <f>IF('データ入力（建設工事）'!P35=""," ",'データ入力（建設工事）'!P35)</f>
        <v xml:space="preserve"> </v>
      </c>
      <c r="U36" s="75" t="str">
        <f>IF('データ入力（建設工事）'!Q35=""," ",'データ入力（建設工事）'!Q35)</f>
        <v xml:space="preserve"> </v>
      </c>
    </row>
    <row r="37" spans="1:21" ht="12.75" customHeight="1" x14ac:dyDescent="0.2"/>
  </sheetData>
  <sheetProtection sheet="1" objects="1" scenarios="1"/>
  <mergeCells count="8">
    <mergeCell ref="I1:N1"/>
    <mergeCell ref="A4:U4"/>
    <mergeCell ref="F5:Q5"/>
    <mergeCell ref="F6:Q6"/>
    <mergeCell ref="R5:U5"/>
    <mergeCell ref="B5:D5"/>
    <mergeCell ref="A3:U3"/>
    <mergeCell ref="O1:U1"/>
  </mergeCells>
  <phoneticPr fontId="2"/>
  <pageMargins left="0.19685039370078741" right="0.78740157480314965" top="0.27559055118110237" bottom="0.27559055118110237" header="0.51181102362204722" footer="0.51181102362204722"/>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データ入力（建設工事）</vt:lpstr>
      <vt:lpstr>【入札参加入力票・表】※提出書類</vt:lpstr>
      <vt:lpstr> 【裏・入札参加入力票・裏】※提出書類</vt:lpstr>
      <vt:lpstr>' 【裏・入札参加入力票・裏】※提出書類'!Print_Area</vt:lpstr>
      <vt:lpstr>【入札参加入力票・表】※提出書類!Print_Area</vt:lpstr>
    </vt:vector>
  </TitlesOfParts>
  <Company>山武郡市広域行政組合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企画財政課　財政係</dc:creator>
  <cp:lastModifiedBy>企画財政課　契約管財係</cp:lastModifiedBy>
  <cp:lastPrinted>2023-02-17T06:46:35Z</cp:lastPrinted>
  <dcterms:created xsi:type="dcterms:W3CDTF">2003-12-07T23:47:15Z</dcterms:created>
  <dcterms:modified xsi:type="dcterms:W3CDTF">2023-02-21T04:19:28Z</dcterms:modified>
</cp:coreProperties>
</file>